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lenora.barr_cmsbears\Documents\BOARD INFO\2022-2023\September\"/>
    </mc:Choice>
  </mc:AlternateContent>
  <bookViews>
    <workbookView xWindow="0" yWindow="0" windowWidth="28800" windowHeight="12210"/>
  </bookViews>
  <sheets>
    <sheet name="FINAL" sheetId="5" r:id="rId1"/>
    <sheet name=" ADDITIONS 20-21" sheetId="3" r:id="rId2"/>
    <sheet name="DELETIONS 20-21" sheetId="4" r:id="rId3"/>
    <sheet name="ADDITIONS 21-22" sheetId="10" r:id="rId4"/>
    <sheet name="DELETIONS 21-22" sheetId="7" r:id="rId5"/>
    <sheet name="ADDITIONS 22-23" sheetId="8" r:id="rId6"/>
    <sheet name="DELETIONS 22-23" sheetId="9" r:id="rId7"/>
  </sheets>
  <definedNames>
    <definedName name="_xlnm._FilterDatabase" localSheetId="0" hidden="1">FINAL!$A$9:$AI$433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26" i="5" l="1"/>
  <c r="Z426" i="5" s="1"/>
  <c r="Y427" i="5"/>
  <c r="Z427" i="5" s="1"/>
  <c r="Y428" i="5"/>
  <c r="Z428" i="5" s="1"/>
  <c r="Y429" i="5"/>
  <c r="Z429" i="5" s="1"/>
  <c r="Y430" i="5"/>
  <c r="Z430" i="5" s="1"/>
  <c r="Y431" i="5"/>
  <c r="Y432" i="5"/>
  <c r="Z431" i="5"/>
  <c r="AA431" i="5" s="1"/>
  <c r="Z432" i="5"/>
  <c r="AA432" i="5" s="1"/>
  <c r="AB431" i="5"/>
  <c r="AA430" i="5" l="1"/>
  <c r="AB430" i="5"/>
  <c r="AC430" i="5" s="1"/>
  <c r="AD430" i="5" s="1"/>
  <c r="AA429" i="5"/>
  <c r="AB429" i="5"/>
  <c r="AC429" i="5" s="1"/>
  <c r="AD429" i="5" s="1"/>
  <c r="AB428" i="5"/>
  <c r="AC428" i="5" s="1"/>
  <c r="AD428" i="5" s="1"/>
  <c r="AA428" i="5"/>
  <c r="AB427" i="5"/>
  <c r="AC427" i="5" s="1"/>
  <c r="AD427" i="5" s="1"/>
  <c r="AA427" i="5"/>
  <c r="AA426" i="5"/>
  <c r="AB426" i="5"/>
  <c r="AC426" i="5" s="1"/>
  <c r="AD426" i="5" s="1"/>
  <c r="AB432" i="5"/>
  <c r="AC432" i="5" s="1"/>
  <c r="AD432" i="5" s="1"/>
  <c r="AC431" i="5"/>
  <c r="AD431" i="5" s="1"/>
  <c r="AB719" i="5"/>
  <c r="AC719" i="5" s="1"/>
  <c r="AD719" i="5" s="1"/>
  <c r="AB718" i="5"/>
  <c r="AC718" i="5"/>
  <c r="AD718" i="5" s="1"/>
  <c r="AB707" i="5" l="1"/>
  <c r="AC707" i="5" s="1"/>
  <c r="AD707" i="5" s="1"/>
  <c r="AB706" i="5"/>
  <c r="AC706" i="5" s="1"/>
  <c r="AD706" i="5" s="1"/>
  <c r="AB705" i="5"/>
  <c r="AC705" i="5" s="1"/>
  <c r="AD705" i="5" s="1"/>
  <c r="AB704" i="5"/>
  <c r="AC704" i="5" s="1"/>
  <c r="AD704" i="5" s="1"/>
  <c r="AB703" i="5"/>
  <c r="AC703" i="5" s="1"/>
  <c r="AD703" i="5" s="1"/>
  <c r="AB702" i="5"/>
  <c r="AC702" i="5" s="1"/>
  <c r="AD702" i="5" s="1"/>
  <c r="AB714" i="5"/>
  <c r="AC714" i="5" s="1"/>
  <c r="AD714" i="5" s="1"/>
  <c r="AB713" i="5"/>
  <c r="AC713" i="5" s="1"/>
  <c r="AD713" i="5" s="1"/>
  <c r="AB712" i="5"/>
  <c r="AC712" i="5" s="1"/>
  <c r="AD712" i="5" s="1"/>
  <c r="AB711" i="5"/>
  <c r="AC711" i="5" s="1"/>
  <c r="AD711" i="5" s="1"/>
  <c r="AB710" i="5"/>
  <c r="AC710" i="5" s="1"/>
  <c r="AD710" i="5" s="1"/>
  <c r="AB709" i="5"/>
  <c r="AC709" i="5" s="1"/>
  <c r="AD709" i="5" s="1"/>
  <c r="AB708" i="5"/>
  <c r="AC708" i="5" s="1"/>
  <c r="AD708" i="5" s="1"/>
  <c r="AB715" i="5"/>
  <c r="AC715" i="5" s="1"/>
  <c r="AD715" i="5" s="1"/>
  <c r="AB701" i="5"/>
  <c r="AC701" i="5" s="1"/>
  <c r="AD701" i="5" s="1"/>
  <c r="AB700" i="5"/>
  <c r="AC700" i="5" s="1"/>
  <c r="AD700" i="5" s="1"/>
  <c r="AB699" i="5"/>
  <c r="AC699" i="5" s="1"/>
  <c r="AD699" i="5" s="1"/>
  <c r="AB698" i="5"/>
  <c r="AC698" i="5" s="1"/>
  <c r="AD698" i="5" s="1"/>
  <c r="AB697" i="5"/>
  <c r="AC697" i="5" s="1"/>
  <c r="AD697" i="5" s="1"/>
  <c r="AB696" i="5"/>
  <c r="AC696" i="5" s="1"/>
  <c r="AD696" i="5" s="1"/>
  <c r="AB695" i="5"/>
  <c r="AC695" i="5" s="1"/>
  <c r="AD695" i="5" s="1"/>
  <c r="AB694" i="5"/>
  <c r="AC694" i="5" s="1"/>
  <c r="AD694" i="5" s="1"/>
  <c r="AB693" i="5"/>
  <c r="AC693" i="5" s="1"/>
  <c r="AD693" i="5" s="1"/>
  <c r="AB692" i="5"/>
  <c r="AC692" i="5" s="1"/>
  <c r="AD692" i="5" s="1"/>
  <c r="AB691" i="5"/>
  <c r="AC691" i="5" s="1"/>
  <c r="AD691" i="5" s="1"/>
  <c r="AB716" i="5"/>
  <c r="AC716" i="5" s="1"/>
  <c r="AD716" i="5" s="1"/>
  <c r="AB690" i="5"/>
  <c r="AC690" i="5" s="1"/>
  <c r="AD690" i="5" s="1"/>
  <c r="AB689" i="5"/>
  <c r="AC689" i="5" s="1"/>
  <c r="AD689" i="5" s="1"/>
  <c r="AB688" i="5"/>
  <c r="AC688" i="5" s="1"/>
  <c r="AD688" i="5" s="1"/>
  <c r="AB687" i="5"/>
  <c r="AC687" i="5" s="1"/>
  <c r="AD687" i="5" s="1"/>
  <c r="AB717" i="5"/>
  <c r="AC717" i="5" s="1"/>
  <c r="AD717" i="5" s="1"/>
  <c r="AB721" i="5"/>
  <c r="AC721" i="5" s="1"/>
  <c r="AD721" i="5" s="1"/>
  <c r="AB720" i="5"/>
  <c r="AC720" i="5" s="1"/>
  <c r="AD720" i="5" s="1"/>
  <c r="E724" i="5"/>
  <c r="AB722" i="5"/>
  <c r="AC722" i="5" s="1"/>
  <c r="AD722" i="5" s="1"/>
  <c r="AB686" i="5"/>
  <c r="AC686" i="5" s="1"/>
  <c r="AD686" i="5" s="1"/>
  <c r="AB685" i="5"/>
  <c r="AC685" i="5" s="1"/>
  <c r="AD685" i="5" s="1"/>
  <c r="AB684" i="5"/>
  <c r="AC684" i="5" s="1"/>
  <c r="AD684" i="5" s="1"/>
  <c r="AB683" i="5"/>
  <c r="AC683" i="5" s="1"/>
  <c r="AD683" i="5" s="1"/>
  <c r="AB682" i="5"/>
  <c r="AC682" i="5" s="1"/>
  <c r="AD682" i="5" s="1"/>
  <c r="AB681" i="5"/>
  <c r="AC681" i="5" s="1"/>
  <c r="AD681" i="5" s="1"/>
  <c r="AB680" i="5"/>
  <c r="AC680" i="5" s="1"/>
  <c r="AD680" i="5" s="1"/>
  <c r="AB679" i="5"/>
  <c r="AC679" i="5" s="1"/>
  <c r="AD679" i="5" s="1"/>
  <c r="AB678" i="5"/>
  <c r="AC678" i="5" s="1"/>
  <c r="AD678" i="5" s="1"/>
  <c r="AB677" i="5"/>
  <c r="AC677" i="5" s="1"/>
  <c r="AD677" i="5" s="1"/>
  <c r="AB676" i="5"/>
  <c r="AC676" i="5" s="1"/>
  <c r="AD676" i="5" s="1"/>
  <c r="AB675" i="5"/>
  <c r="AC675" i="5" s="1"/>
  <c r="AD675" i="5" s="1"/>
  <c r="AB674" i="5"/>
  <c r="AC674" i="5" s="1"/>
  <c r="AD674" i="5" s="1"/>
  <c r="AB673" i="5"/>
  <c r="AC673" i="5" s="1"/>
  <c r="AD673" i="5" s="1"/>
  <c r="AB671" i="5" l="1"/>
  <c r="AC671" i="5" s="1"/>
  <c r="AD671" i="5" s="1"/>
  <c r="AB672" i="5"/>
  <c r="AC672" i="5" s="1"/>
  <c r="AD672" i="5" s="1"/>
  <c r="AB723" i="5"/>
  <c r="AC723" i="5" s="1"/>
  <c r="AD723" i="5" s="1"/>
  <c r="F433" i="5" l="1"/>
  <c r="G433" i="5"/>
  <c r="H433" i="5"/>
  <c r="I433" i="5"/>
  <c r="J433" i="5"/>
  <c r="K433" i="5"/>
  <c r="L433" i="5"/>
  <c r="M433" i="5"/>
  <c r="N433" i="5"/>
  <c r="O433" i="5"/>
  <c r="P433" i="5"/>
  <c r="Q433" i="5"/>
  <c r="R433" i="5"/>
  <c r="S433" i="5"/>
  <c r="T433" i="5"/>
  <c r="U433" i="5"/>
  <c r="AD3" i="5"/>
  <c r="E14" i="10"/>
  <c r="E5" i="10" l="1"/>
  <c r="E70" i="10"/>
  <c r="E67" i="10"/>
  <c r="E73" i="10" l="1"/>
  <c r="E17" i="8"/>
  <c r="E14" i="8"/>
  <c r="E10" i="8"/>
  <c r="E6" i="8"/>
  <c r="E20" i="8" s="1"/>
  <c r="E17" i="3" l="1"/>
  <c r="E14" i="3"/>
  <c r="E10" i="3"/>
  <c r="E6" i="3"/>
  <c r="E20" i="3" s="1"/>
  <c r="F752" i="5"/>
  <c r="F754" i="5" s="1"/>
  <c r="G761" i="5"/>
  <c r="G760" i="5"/>
  <c r="AA3" i="5"/>
  <c r="D752" i="5"/>
  <c r="E753" i="5"/>
  <c r="E752" i="5"/>
  <c r="E751" i="5"/>
  <c r="D749" i="5"/>
  <c r="G749" i="5" s="1"/>
  <c r="U740" i="5"/>
  <c r="U743" i="5" s="1"/>
  <c r="S740" i="5"/>
  <c r="S743" i="5" s="1"/>
  <c r="R740" i="5"/>
  <c r="R743" i="5" s="1"/>
  <c r="Q740" i="5"/>
  <c r="Q743" i="5" s="1"/>
  <c r="P740" i="5"/>
  <c r="P743" i="5" s="1"/>
  <c r="O740" i="5"/>
  <c r="O743" i="5" s="1"/>
  <c r="N740" i="5"/>
  <c r="N743" i="5" s="1"/>
  <c r="M740" i="5"/>
  <c r="M743" i="5" s="1"/>
  <c r="L740" i="5"/>
  <c r="L743" i="5" s="1"/>
  <c r="K740" i="5"/>
  <c r="K743" i="5" s="1"/>
  <c r="J740" i="5"/>
  <c r="J743" i="5" s="1"/>
  <c r="I740" i="5"/>
  <c r="I743" i="5" s="1"/>
  <c r="G740" i="5"/>
  <c r="Y739" i="5"/>
  <c r="Z739" i="5" s="1"/>
  <c r="AB739" i="5" s="1"/>
  <c r="Y738" i="5"/>
  <c r="V736" i="5"/>
  <c r="W736" i="5" s="1"/>
  <c r="X736" i="5" s="1"/>
  <c r="V735" i="5"/>
  <c r="W735" i="5" s="1"/>
  <c r="V734" i="5"/>
  <c r="W734" i="5" s="1"/>
  <c r="Y734" i="5" s="1"/>
  <c r="V733" i="5"/>
  <c r="W733" i="5" s="1"/>
  <c r="T732" i="5"/>
  <c r="E732" i="5"/>
  <c r="Y669" i="5"/>
  <c r="V667" i="5"/>
  <c r="W667" i="5" s="1"/>
  <c r="Y667" i="5" s="1"/>
  <c r="V666" i="5"/>
  <c r="W666" i="5" s="1"/>
  <c r="V665" i="5"/>
  <c r="W665" i="5" s="1"/>
  <c r="Y665" i="5" s="1"/>
  <c r="V664" i="5"/>
  <c r="W664" i="5" s="1"/>
  <c r="V663" i="5"/>
  <c r="W663" i="5" s="1"/>
  <c r="Y663" i="5" s="1"/>
  <c r="V662" i="5"/>
  <c r="W662" i="5" s="1"/>
  <c r="V661" i="5"/>
  <c r="W661" i="5" s="1"/>
  <c r="Y661" i="5" s="1"/>
  <c r="V660" i="5"/>
  <c r="W660" i="5" s="1"/>
  <c r="Y659" i="5"/>
  <c r="Z659" i="5" s="1"/>
  <c r="V658" i="5"/>
  <c r="W658" i="5" s="1"/>
  <c r="V657" i="5"/>
  <c r="W657" i="5" s="1"/>
  <c r="Y657" i="5" s="1"/>
  <c r="V656" i="5"/>
  <c r="W656" i="5" s="1"/>
  <c r="V655" i="5"/>
  <c r="W655" i="5" s="1"/>
  <c r="Y655" i="5" s="1"/>
  <c r="V654" i="5"/>
  <c r="W654" i="5" s="1"/>
  <c r="V653" i="5"/>
  <c r="W653" i="5" s="1"/>
  <c r="Y653" i="5" s="1"/>
  <c r="V652" i="5"/>
  <c r="W652" i="5" s="1"/>
  <c r="V651" i="5"/>
  <c r="W651" i="5" s="1"/>
  <c r="Y651" i="5" s="1"/>
  <c r="V650" i="5"/>
  <c r="W650" i="5" s="1"/>
  <c r="Y649" i="5"/>
  <c r="Z649" i="5" s="1"/>
  <c r="V648" i="5"/>
  <c r="W648" i="5" s="1"/>
  <c r="Y648" i="5" s="1"/>
  <c r="V647" i="5"/>
  <c r="W647" i="5" s="1"/>
  <c r="Y647" i="5" s="1"/>
  <c r="V646" i="5"/>
  <c r="W646" i="5" s="1"/>
  <c r="Y646" i="5" s="1"/>
  <c r="Y645" i="5"/>
  <c r="Z645" i="5" s="1"/>
  <c r="V644" i="5"/>
  <c r="W644" i="5" s="1"/>
  <c r="Y644" i="5" s="1"/>
  <c r="V643" i="5"/>
  <c r="W643" i="5" s="1"/>
  <c r="V642" i="5"/>
  <c r="W642" i="5" s="1"/>
  <c r="Y642" i="5" s="1"/>
  <c r="V641" i="5"/>
  <c r="W641" i="5" s="1"/>
  <c r="V640" i="5"/>
  <c r="W640" i="5" s="1"/>
  <c r="Y640" i="5" s="1"/>
  <c r="Y639" i="5"/>
  <c r="Z639" i="5" s="1"/>
  <c r="V638" i="5"/>
  <c r="W638" i="5" s="1"/>
  <c r="V637" i="5"/>
  <c r="W637" i="5" s="1"/>
  <c r="V636" i="5"/>
  <c r="W636" i="5" s="1"/>
  <c r="V635" i="5"/>
  <c r="W635" i="5" s="1"/>
  <c r="V634" i="5"/>
  <c r="W634" i="5" s="1"/>
  <c r="V633" i="5"/>
  <c r="W633" i="5" s="1"/>
  <c r="T632" i="5"/>
  <c r="V632" i="5" s="1"/>
  <c r="V631" i="5"/>
  <c r="W631" i="5" s="1"/>
  <c r="W630" i="5"/>
  <c r="Y630" i="5" s="1"/>
  <c r="W629" i="5"/>
  <c r="Y629" i="5" s="1"/>
  <c r="Z629" i="5" s="1"/>
  <c r="W628" i="5"/>
  <c r="Z628" i="5" s="1"/>
  <c r="W627" i="5"/>
  <c r="W626" i="5"/>
  <c r="Y626" i="5" s="1"/>
  <c r="Z626" i="5" s="1"/>
  <c r="V625" i="5"/>
  <c r="W625" i="5" s="1"/>
  <c r="V624" i="5"/>
  <c r="W624" i="5" s="1"/>
  <c r="V623" i="5"/>
  <c r="W623" i="5" s="1"/>
  <c r="V622" i="5"/>
  <c r="W622" i="5" s="1"/>
  <c r="V621" i="5"/>
  <c r="W621" i="5" s="1"/>
  <c r="V620" i="5"/>
  <c r="W620" i="5" s="1"/>
  <c r="V619" i="5"/>
  <c r="W619" i="5" s="1"/>
  <c r="V618" i="5"/>
  <c r="W618" i="5" s="1"/>
  <c r="V617" i="5"/>
  <c r="W617" i="5" s="1"/>
  <c r="V616" i="5"/>
  <c r="W616" i="5" s="1"/>
  <c r="V615" i="5"/>
  <c r="W615" i="5" s="1"/>
  <c r="V614" i="5"/>
  <c r="W614" i="5" s="1"/>
  <c r="V613" i="5"/>
  <c r="W613" i="5" s="1"/>
  <c r="V612" i="5"/>
  <c r="W612" i="5" s="1"/>
  <c r="V611" i="5"/>
  <c r="W611" i="5" s="1"/>
  <c r="V610" i="5"/>
  <c r="W610" i="5" s="1"/>
  <c r="V609" i="5"/>
  <c r="W609" i="5" s="1"/>
  <c r="V608" i="5"/>
  <c r="W608" i="5" s="1"/>
  <c r="V607" i="5"/>
  <c r="W607" i="5" s="1"/>
  <c r="V606" i="5"/>
  <c r="W606" i="5" s="1"/>
  <c r="V605" i="5"/>
  <c r="W605" i="5" s="1"/>
  <c r="V604" i="5"/>
  <c r="W604" i="5" s="1"/>
  <c r="V603" i="5"/>
  <c r="W603" i="5" s="1"/>
  <c r="Y603" i="5" s="1"/>
  <c r="V602" i="5"/>
  <c r="W602" i="5" s="1"/>
  <c r="V601" i="5"/>
  <c r="W601" i="5" s="1"/>
  <c r="Y601" i="5" s="1"/>
  <c r="V600" i="5"/>
  <c r="W600" i="5" s="1"/>
  <c r="V599" i="5"/>
  <c r="W599" i="5" s="1"/>
  <c r="V598" i="5"/>
  <c r="W598" i="5" s="1"/>
  <c r="V597" i="5"/>
  <c r="W597" i="5" s="1"/>
  <c r="Y597" i="5" s="1"/>
  <c r="V596" i="5"/>
  <c r="W596" i="5" s="1"/>
  <c r="Y596" i="5" s="1"/>
  <c r="V595" i="5"/>
  <c r="W595" i="5" s="1"/>
  <c r="Y595" i="5" s="1"/>
  <c r="V594" i="5"/>
  <c r="W594" i="5" s="1"/>
  <c r="Y594" i="5" s="1"/>
  <c r="V593" i="5"/>
  <c r="W593" i="5" s="1"/>
  <c r="Y593" i="5" s="1"/>
  <c r="V592" i="5"/>
  <c r="W592" i="5" s="1"/>
  <c r="Y592" i="5" s="1"/>
  <c r="V591" i="5"/>
  <c r="W591" i="5" s="1"/>
  <c r="Y591" i="5" s="1"/>
  <c r="V590" i="5"/>
  <c r="W590" i="5" s="1"/>
  <c r="V589" i="5"/>
  <c r="W589" i="5" s="1"/>
  <c r="V588" i="5"/>
  <c r="W588" i="5" s="1"/>
  <c r="V587" i="5"/>
  <c r="W587" i="5" s="1"/>
  <c r="V586" i="5"/>
  <c r="W586" i="5" s="1"/>
  <c r="V585" i="5"/>
  <c r="W585" i="5" s="1"/>
  <c r="V584" i="5"/>
  <c r="W584" i="5" s="1"/>
  <c r="V583" i="5"/>
  <c r="W583" i="5" s="1"/>
  <c r="V582" i="5"/>
  <c r="W582" i="5" s="1"/>
  <c r="V581" i="5"/>
  <c r="W581" i="5" s="1"/>
  <c r="V580" i="5"/>
  <c r="W580" i="5" s="1"/>
  <c r="V579" i="5"/>
  <c r="W579" i="5" s="1"/>
  <c r="V578" i="5"/>
  <c r="W578" i="5" s="1"/>
  <c r="V577" i="5"/>
  <c r="W577" i="5" s="1"/>
  <c r="V576" i="5"/>
  <c r="W576" i="5" s="1"/>
  <c r="V575" i="5"/>
  <c r="W575" i="5" s="1"/>
  <c r="V574" i="5"/>
  <c r="W574" i="5" s="1"/>
  <c r="V573" i="5"/>
  <c r="W573" i="5" s="1"/>
  <c r="V572" i="5"/>
  <c r="W572" i="5" s="1"/>
  <c r="V571" i="5"/>
  <c r="W571" i="5" s="1"/>
  <c r="X571" i="5" s="1"/>
  <c r="V570" i="5"/>
  <c r="W570" i="5" s="1"/>
  <c r="V569" i="5"/>
  <c r="W569" i="5" s="1"/>
  <c r="V568" i="5"/>
  <c r="W568" i="5" s="1"/>
  <c r="V567" i="5"/>
  <c r="W567" i="5" s="1"/>
  <c r="V566" i="5"/>
  <c r="W566" i="5" s="1"/>
  <c r="V565" i="5"/>
  <c r="W565" i="5" s="1"/>
  <c r="V564" i="5"/>
  <c r="W564" i="5" s="1"/>
  <c r="W563" i="5"/>
  <c r="Y563" i="5" s="1"/>
  <c r="Z563" i="5" s="1"/>
  <c r="W562" i="5"/>
  <c r="W561" i="5"/>
  <c r="Y561" i="5" s="1"/>
  <c r="Z561" i="5" s="1"/>
  <c r="W560" i="5"/>
  <c r="W559" i="5"/>
  <c r="Y559" i="5" s="1"/>
  <c r="Z559" i="5" s="1"/>
  <c r="W558" i="5"/>
  <c r="W557" i="5"/>
  <c r="Y557" i="5" s="1"/>
  <c r="Z557" i="5" s="1"/>
  <c r="V556" i="5"/>
  <c r="W556" i="5" s="1"/>
  <c r="V555" i="5"/>
  <c r="W555" i="5" s="1"/>
  <c r="V554" i="5"/>
  <c r="W554" i="5" s="1"/>
  <c r="W553" i="5"/>
  <c r="Z553" i="5" s="1"/>
  <c r="W552" i="5"/>
  <c r="Z552" i="5" s="1"/>
  <c r="W551" i="5"/>
  <c r="Z551" i="5" s="1"/>
  <c r="V550" i="5"/>
  <c r="W550" i="5" s="1"/>
  <c r="V549" i="5"/>
  <c r="W549" i="5" s="1"/>
  <c r="V548" i="5"/>
  <c r="W548" i="5" s="1"/>
  <c r="V547" i="5"/>
  <c r="W547" i="5" s="1"/>
  <c r="V546" i="5"/>
  <c r="W546" i="5" s="1"/>
  <c r="V545" i="5"/>
  <c r="W545" i="5" s="1"/>
  <c r="V544" i="5"/>
  <c r="W544" i="5" s="1"/>
  <c r="V543" i="5"/>
  <c r="W543" i="5" s="1"/>
  <c r="V542" i="5"/>
  <c r="W542" i="5" s="1"/>
  <c r="V541" i="5"/>
  <c r="W541" i="5" s="1"/>
  <c r="V540" i="5"/>
  <c r="W540" i="5" s="1"/>
  <c r="V539" i="5"/>
  <c r="W539" i="5" s="1"/>
  <c r="V538" i="5"/>
  <c r="W538" i="5" s="1"/>
  <c r="V537" i="5"/>
  <c r="W537" i="5" s="1"/>
  <c r="V536" i="5"/>
  <c r="W536" i="5" s="1"/>
  <c r="V535" i="5"/>
  <c r="W535" i="5" s="1"/>
  <c r="Y535" i="5" s="1"/>
  <c r="V534" i="5"/>
  <c r="W534" i="5" s="1"/>
  <c r="Y534" i="5" s="1"/>
  <c r="V533" i="5"/>
  <c r="W533" i="5" s="1"/>
  <c r="Y533" i="5" s="1"/>
  <c r="V532" i="5"/>
  <c r="W532" i="5" s="1"/>
  <c r="Y532" i="5" s="1"/>
  <c r="V531" i="5"/>
  <c r="W531" i="5" s="1"/>
  <c r="V530" i="5"/>
  <c r="W530" i="5" s="1"/>
  <c r="V529" i="5"/>
  <c r="W529" i="5" s="1"/>
  <c r="V528" i="5"/>
  <c r="W528" i="5" s="1"/>
  <c r="V527" i="5"/>
  <c r="W527" i="5" s="1"/>
  <c r="V526" i="5"/>
  <c r="W526" i="5" s="1"/>
  <c r="V525" i="5"/>
  <c r="W525" i="5" s="1"/>
  <c r="Y525" i="5" s="1"/>
  <c r="V524" i="5"/>
  <c r="W524" i="5" s="1"/>
  <c r="Y524" i="5" s="1"/>
  <c r="V523" i="5"/>
  <c r="W523" i="5" s="1"/>
  <c r="Y523" i="5" s="1"/>
  <c r="V522" i="5"/>
  <c r="W522" i="5" s="1"/>
  <c r="V521" i="5"/>
  <c r="W521" i="5" s="1"/>
  <c r="V520" i="5"/>
  <c r="W520" i="5" s="1"/>
  <c r="V519" i="5"/>
  <c r="W519" i="5" s="1"/>
  <c r="V518" i="5"/>
  <c r="W518" i="5" s="1"/>
  <c r="V517" i="5"/>
  <c r="W517" i="5" s="1"/>
  <c r="V516" i="5"/>
  <c r="W516" i="5" s="1"/>
  <c r="V515" i="5"/>
  <c r="W515" i="5" s="1"/>
  <c r="V514" i="5"/>
  <c r="W514" i="5" s="1"/>
  <c r="V513" i="5"/>
  <c r="W513" i="5" s="1"/>
  <c r="V512" i="5"/>
  <c r="W512" i="5" s="1"/>
  <c r="V511" i="5"/>
  <c r="W511" i="5" s="1"/>
  <c r="V510" i="5"/>
  <c r="W510" i="5" s="1"/>
  <c r="V509" i="5"/>
  <c r="W509" i="5" s="1"/>
  <c r="V508" i="5"/>
  <c r="W508" i="5" s="1"/>
  <c r="V507" i="5"/>
  <c r="W507" i="5" s="1"/>
  <c r="V506" i="5"/>
  <c r="W506" i="5" s="1"/>
  <c r="V505" i="5"/>
  <c r="W505" i="5" s="1"/>
  <c r="V504" i="5"/>
  <c r="W504" i="5" s="1"/>
  <c r="V503" i="5"/>
  <c r="W503" i="5" s="1"/>
  <c r="V502" i="5"/>
  <c r="W502" i="5" s="1"/>
  <c r="V501" i="5"/>
  <c r="W501" i="5" s="1"/>
  <c r="V500" i="5"/>
  <c r="W500" i="5" s="1"/>
  <c r="V499" i="5"/>
  <c r="W499" i="5" s="1"/>
  <c r="V498" i="5"/>
  <c r="W498" i="5" s="1"/>
  <c r="V497" i="5"/>
  <c r="W497" i="5" s="1"/>
  <c r="V496" i="5"/>
  <c r="W496" i="5" s="1"/>
  <c r="V495" i="5"/>
  <c r="W495" i="5" s="1"/>
  <c r="V494" i="5"/>
  <c r="W494" i="5" s="1"/>
  <c r="V493" i="5"/>
  <c r="W493" i="5" s="1"/>
  <c r="V492" i="5"/>
  <c r="W492" i="5" s="1"/>
  <c r="V491" i="5"/>
  <c r="W491" i="5" s="1"/>
  <c r="V490" i="5"/>
  <c r="W490" i="5" s="1"/>
  <c r="V489" i="5"/>
  <c r="W489" i="5" s="1"/>
  <c r="V488" i="5"/>
  <c r="W488" i="5" s="1"/>
  <c r="V487" i="5"/>
  <c r="W487" i="5" s="1"/>
  <c r="V486" i="5"/>
  <c r="W486" i="5" s="1"/>
  <c r="V485" i="5"/>
  <c r="W485" i="5" s="1"/>
  <c r="V484" i="5"/>
  <c r="W484" i="5" s="1"/>
  <c r="V483" i="5"/>
  <c r="W483" i="5" s="1"/>
  <c r="V482" i="5"/>
  <c r="W482" i="5" s="1"/>
  <c r="V481" i="5"/>
  <c r="W481" i="5" s="1"/>
  <c r="V480" i="5"/>
  <c r="W480" i="5" s="1"/>
  <c r="V479" i="5"/>
  <c r="W479" i="5" s="1"/>
  <c r="V478" i="5"/>
  <c r="W478" i="5" s="1"/>
  <c r="V477" i="5"/>
  <c r="W477" i="5" s="1"/>
  <c r="V476" i="5"/>
  <c r="W476" i="5" s="1"/>
  <c r="V475" i="5"/>
  <c r="W475" i="5" s="1"/>
  <c r="T474" i="5"/>
  <c r="V474" i="5" s="1"/>
  <c r="V473" i="5"/>
  <c r="W473" i="5" s="1"/>
  <c r="V472" i="5"/>
  <c r="W472" i="5" s="1"/>
  <c r="V471" i="5"/>
  <c r="W471" i="5" s="1"/>
  <c r="V470" i="5"/>
  <c r="W470" i="5" s="1"/>
  <c r="V469" i="5"/>
  <c r="W469" i="5" s="1"/>
  <c r="V468" i="5"/>
  <c r="W468" i="5" s="1"/>
  <c r="V467" i="5"/>
  <c r="W467" i="5" s="1"/>
  <c r="V466" i="5"/>
  <c r="W466" i="5" s="1"/>
  <c r="Y466" i="5" s="1"/>
  <c r="V465" i="5"/>
  <c r="W465" i="5" s="1"/>
  <c r="Y465" i="5" s="1"/>
  <c r="V464" i="5"/>
  <c r="W464" i="5" s="1"/>
  <c r="Y464" i="5" s="1"/>
  <c r="V463" i="5"/>
  <c r="W463" i="5" s="1"/>
  <c r="Y463" i="5" s="1"/>
  <c r="V462" i="5"/>
  <c r="W462" i="5" s="1"/>
  <c r="Y462" i="5" s="1"/>
  <c r="V461" i="5"/>
  <c r="W461" i="5" s="1"/>
  <c r="V460" i="5"/>
  <c r="W460" i="5" s="1"/>
  <c r="V459" i="5"/>
  <c r="W459" i="5" s="1"/>
  <c r="V458" i="5"/>
  <c r="W458" i="5" s="1"/>
  <c r="Y458" i="5" s="1"/>
  <c r="V457" i="5"/>
  <c r="W457" i="5" s="1"/>
  <c r="V456" i="5"/>
  <c r="W456" i="5" s="1"/>
  <c r="V455" i="5"/>
  <c r="W455" i="5" s="1"/>
  <c r="V454" i="5"/>
  <c r="W454" i="5" s="1"/>
  <c r="V453" i="5"/>
  <c r="W453" i="5" s="1"/>
  <c r="V452" i="5"/>
  <c r="W452" i="5" s="1"/>
  <c r="V451" i="5"/>
  <c r="W451" i="5" s="1"/>
  <c r="V450" i="5"/>
  <c r="W450" i="5" s="1"/>
  <c r="V449" i="5"/>
  <c r="W449" i="5" s="1"/>
  <c r="V448" i="5"/>
  <c r="W448" i="5" s="1"/>
  <c r="V447" i="5"/>
  <c r="W447" i="5" s="1"/>
  <c r="Y447" i="5" s="1"/>
  <c r="V446" i="5"/>
  <c r="W446" i="5" s="1"/>
  <c r="Y446" i="5" s="1"/>
  <c r="V445" i="5"/>
  <c r="W445" i="5" s="1"/>
  <c r="Y445" i="5" s="1"/>
  <c r="V444" i="5"/>
  <c r="W444" i="5" s="1"/>
  <c r="Y444" i="5" s="1"/>
  <c r="V443" i="5"/>
  <c r="W443" i="5" s="1"/>
  <c r="Y443" i="5" s="1"/>
  <c r="V442" i="5"/>
  <c r="W442" i="5" s="1"/>
  <c r="Y442" i="5" s="1"/>
  <c r="V441" i="5"/>
  <c r="W441" i="5" s="1"/>
  <c r="Y441" i="5" s="1"/>
  <c r="V440" i="5"/>
  <c r="W440" i="5" s="1"/>
  <c r="Y440" i="5" s="1"/>
  <c r="V439" i="5"/>
  <c r="W439" i="5" s="1"/>
  <c r="Y439" i="5" s="1"/>
  <c r="V438" i="5"/>
  <c r="W438" i="5" s="1"/>
  <c r="Y438" i="5" s="1"/>
  <c r="V437" i="5"/>
  <c r="W437" i="5" s="1"/>
  <c r="Y437" i="5" s="1"/>
  <c r="V436" i="5"/>
  <c r="Y425" i="5"/>
  <c r="Y424" i="5"/>
  <c r="Y423" i="5"/>
  <c r="Y422" i="5"/>
  <c r="V421" i="5"/>
  <c r="W421" i="5" s="1"/>
  <c r="Y421" i="5" s="1"/>
  <c r="V420" i="5"/>
  <c r="W420" i="5" s="1"/>
  <c r="V419" i="5"/>
  <c r="W419" i="5" s="1"/>
  <c r="Y419" i="5" s="1"/>
  <c r="V418" i="5"/>
  <c r="W418" i="5" s="1"/>
  <c r="Y418" i="5" s="1"/>
  <c r="V417" i="5"/>
  <c r="W417" i="5" s="1"/>
  <c r="Y417" i="5" s="1"/>
  <c r="V416" i="5"/>
  <c r="W416" i="5" s="1"/>
  <c r="Y416" i="5" s="1"/>
  <c r="V415" i="5"/>
  <c r="W415" i="5" s="1"/>
  <c r="Y415" i="5" s="1"/>
  <c r="V414" i="5"/>
  <c r="W414" i="5" s="1"/>
  <c r="Y414" i="5" s="1"/>
  <c r="V413" i="5"/>
  <c r="W413" i="5" s="1"/>
  <c r="Y413" i="5" s="1"/>
  <c r="V412" i="5"/>
  <c r="W412" i="5" s="1"/>
  <c r="Y412" i="5" s="1"/>
  <c r="Y411" i="5"/>
  <c r="Z411" i="5" s="1"/>
  <c r="AB411" i="5" s="1"/>
  <c r="V410" i="5"/>
  <c r="W410" i="5" s="1"/>
  <c r="Y410" i="5" s="1"/>
  <c r="E409" i="5"/>
  <c r="E408" i="5"/>
  <c r="V407" i="5"/>
  <c r="W407" i="5" s="1"/>
  <c r="Y407" i="5" s="1"/>
  <c r="V406" i="5"/>
  <c r="W406" i="5" s="1"/>
  <c r="Y406" i="5" s="1"/>
  <c r="V405" i="5"/>
  <c r="W405" i="5" s="1"/>
  <c r="Y405" i="5" s="1"/>
  <c r="V404" i="5"/>
  <c r="W404" i="5" s="1"/>
  <c r="Y404" i="5" s="1"/>
  <c r="V403" i="5"/>
  <c r="W403" i="5" s="1"/>
  <c r="Y403" i="5" s="1"/>
  <c r="V402" i="5"/>
  <c r="W402" i="5" s="1"/>
  <c r="Y402" i="5" s="1"/>
  <c r="V401" i="5"/>
  <c r="W401" i="5" s="1"/>
  <c r="Y401" i="5" s="1"/>
  <c r="V400" i="5"/>
  <c r="W400" i="5" s="1"/>
  <c r="Y400" i="5" s="1"/>
  <c r="V399" i="5"/>
  <c r="W399" i="5" s="1"/>
  <c r="Y399" i="5" s="1"/>
  <c r="V398" i="5"/>
  <c r="W398" i="5" s="1"/>
  <c r="V397" i="5"/>
  <c r="W397" i="5" s="1"/>
  <c r="V396" i="5"/>
  <c r="W396" i="5" s="1"/>
  <c r="V395" i="5"/>
  <c r="W395" i="5" s="1"/>
  <c r="V394" i="5"/>
  <c r="W394" i="5" s="1"/>
  <c r="V393" i="5"/>
  <c r="W393" i="5" s="1"/>
  <c r="V392" i="5"/>
  <c r="W392" i="5" s="1"/>
  <c r="X392" i="5" s="1"/>
  <c r="W391" i="5"/>
  <c r="Z391" i="5" s="1"/>
  <c r="V390" i="5"/>
  <c r="W390" i="5" s="1"/>
  <c r="V389" i="5"/>
  <c r="W389" i="5" s="1"/>
  <c r="V388" i="5"/>
  <c r="W388" i="5" s="1"/>
  <c r="V387" i="5"/>
  <c r="W387" i="5" s="1"/>
  <c r="V386" i="5"/>
  <c r="W386" i="5" s="1"/>
  <c r="V385" i="5"/>
  <c r="W385" i="5" s="1"/>
  <c r="V384" i="5"/>
  <c r="W384" i="5" s="1"/>
  <c r="W383" i="5"/>
  <c r="Y383" i="5" s="1"/>
  <c r="Z383" i="5" s="1"/>
  <c r="AB383" i="5" s="1"/>
  <c r="V382" i="5"/>
  <c r="W382" i="5" s="1"/>
  <c r="Y382" i="5" s="1"/>
  <c r="V381" i="5"/>
  <c r="W381" i="5" s="1"/>
  <c r="Y381" i="5" s="1"/>
  <c r="V380" i="5"/>
  <c r="W380" i="5" s="1"/>
  <c r="Y380" i="5" s="1"/>
  <c r="V379" i="5"/>
  <c r="W379" i="5" s="1"/>
  <c r="Y379" i="5" s="1"/>
  <c r="V378" i="5"/>
  <c r="W378" i="5" s="1"/>
  <c r="Y378" i="5" s="1"/>
  <c r="V377" i="5"/>
  <c r="W377" i="5" s="1"/>
  <c r="Y377" i="5" s="1"/>
  <c r="V376" i="5"/>
  <c r="W376" i="5" s="1"/>
  <c r="Y376" i="5" s="1"/>
  <c r="V375" i="5"/>
  <c r="W375" i="5" s="1"/>
  <c r="Y375" i="5" s="1"/>
  <c r="V374" i="5"/>
  <c r="W374" i="5" s="1"/>
  <c r="Y374" i="5" s="1"/>
  <c r="V373" i="5"/>
  <c r="W373" i="5" s="1"/>
  <c r="Y373" i="5" s="1"/>
  <c r="V372" i="5"/>
  <c r="W372" i="5" s="1"/>
  <c r="Y372" i="5" s="1"/>
  <c r="V371" i="5"/>
  <c r="W371" i="5" s="1"/>
  <c r="Y371" i="5" s="1"/>
  <c r="V370" i="5"/>
  <c r="W370" i="5" s="1"/>
  <c r="Y370" i="5" s="1"/>
  <c r="V369" i="5"/>
  <c r="W369" i="5" s="1"/>
  <c r="Y369" i="5" s="1"/>
  <c r="V368" i="5"/>
  <c r="W368" i="5" s="1"/>
  <c r="Y368" i="5" s="1"/>
  <c r="V367" i="5"/>
  <c r="W367" i="5" s="1"/>
  <c r="Y367" i="5" s="1"/>
  <c r="V366" i="5"/>
  <c r="W366" i="5" s="1"/>
  <c r="Y366" i="5" s="1"/>
  <c r="V365" i="5"/>
  <c r="W365" i="5" s="1"/>
  <c r="Y365" i="5" s="1"/>
  <c r="V364" i="5"/>
  <c r="W364" i="5" s="1"/>
  <c r="Y364" i="5" s="1"/>
  <c r="V363" i="5"/>
  <c r="W363" i="5" s="1"/>
  <c r="Y363" i="5" s="1"/>
  <c r="V362" i="5"/>
  <c r="W362" i="5" s="1"/>
  <c r="Y362" i="5" s="1"/>
  <c r="V361" i="5"/>
  <c r="W361" i="5" s="1"/>
  <c r="Y361" i="5" s="1"/>
  <c r="W360" i="5"/>
  <c r="Y360" i="5" s="1"/>
  <c r="V359" i="5"/>
  <c r="W359" i="5" s="1"/>
  <c r="V358" i="5"/>
  <c r="W358" i="5" s="1"/>
  <c r="V357" i="5"/>
  <c r="W357" i="5" s="1"/>
  <c r="V356" i="5"/>
  <c r="W356" i="5" s="1"/>
  <c r="V355" i="5"/>
  <c r="W355" i="5" s="1"/>
  <c r="V354" i="5"/>
  <c r="W354" i="5" s="1"/>
  <c r="V353" i="5"/>
  <c r="W353" i="5" s="1"/>
  <c r="V352" i="5"/>
  <c r="W352" i="5" s="1"/>
  <c r="V351" i="5"/>
  <c r="W351" i="5" s="1"/>
  <c r="V350" i="5"/>
  <c r="W350" i="5" s="1"/>
  <c r="V349" i="5"/>
  <c r="W349" i="5" s="1"/>
  <c r="V348" i="5"/>
  <c r="W348" i="5" s="1"/>
  <c r="V347" i="5"/>
  <c r="W347" i="5" s="1"/>
  <c r="V346" i="5"/>
  <c r="W346" i="5" s="1"/>
  <c r="V345" i="5"/>
  <c r="W345" i="5" s="1"/>
  <c r="V344" i="5"/>
  <c r="W344" i="5" s="1"/>
  <c r="V343" i="5"/>
  <c r="W343" i="5" s="1"/>
  <c r="V342" i="5"/>
  <c r="W342" i="5" s="1"/>
  <c r="V341" i="5"/>
  <c r="W341" i="5" s="1"/>
  <c r="V340" i="5"/>
  <c r="W340" i="5" s="1"/>
  <c r="V339" i="5"/>
  <c r="W339" i="5" s="1"/>
  <c r="V338" i="5"/>
  <c r="W338" i="5" s="1"/>
  <c r="V337" i="5"/>
  <c r="W337" i="5" s="1"/>
  <c r="V336" i="5"/>
  <c r="W336" i="5" s="1"/>
  <c r="V335" i="5"/>
  <c r="W335" i="5" s="1"/>
  <c r="V334" i="5"/>
  <c r="W334" i="5" s="1"/>
  <c r="V333" i="5"/>
  <c r="W333" i="5" s="1"/>
  <c r="V332" i="5"/>
  <c r="W332" i="5" s="1"/>
  <c r="V331" i="5"/>
  <c r="W331" i="5" s="1"/>
  <c r="V330" i="5"/>
  <c r="W330" i="5" s="1"/>
  <c r="V329" i="5"/>
  <c r="W329" i="5" s="1"/>
  <c r="V328" i="5"/>
  <c r="W328" i="5" s="1"/>
  <c r="V327" i="5"/>
  <c r="W327" i="5" s="1"/>
  <c r="V326" i="5"/>
  <c r="W326" i="5" s="1"/>
  <c r="V325" i="5"/>
  <c r="W325" i="5" s="1"/>
  <c r="V324" i="5"/>
  <c r="W324" i="5" s="1"/>
  <c r="V323" i="5"/>
  <c r="W323" i="5" s="1"/>
  <c r="V322" i="5"/>
  <c r="W322" i="5" s="1"/>
  <c r="V321" i="5"/>
  <c r="W321" i="5" s="1"/>
  <c r="V320" i="5"/>
  <c r="W320" i="5" s="1"/>
  <c r="V319" i="5"/>
  <c r="W319" i="5" s="1"/>
  <c r="V318" i="5"/>
  <c r="W318" i="5" s="1"/>
  <c r="V317" i="5"/>
  <c r="W317" i="5" s="1"/>
  <c r="V316" i="5"/>
  <c r="W316" i="5" s="1"/>
  <c r="V315" i="5"/>
  <c r="W315" i="5" s="1"/>
  <c r="V314" i="5"/>
  <c r="W314" i="5" s="1"/>
  <c r="V313" i="5"/>
  <c r="W313" i="5" s="1"/>
  <c r="V312" i="5"/>
  <c r="W312" i="5" s="1"/>
  <c r="V311" i="5"/>
  <c r="W311" i="5" s="1"/>
  <c r="V310" i="5"/>
  <c r="W310" i="5" s="1"/>
  <c r="V309" i="5"/>
  <c r="W309" i="5" s="1"/>
  <c r="V308" i="5"/>
  <c r="W308" i="5" s="1"/>
  <c r="V307" i="5"/>
  <c r="W307" i="5" s="1"/>
  <c r="V306" i="5"/>
  <c r="W306" i="5" s="1"/>
  <c r="V305" i="5"/>
  <c r="W305" i="5" s="1"/>
  <c r="V304" i="5"/>
  <c r="W304" i="5" s="1"/>
  <c r="V303" i="5"/>
  <c r="W303" i="5" s="1"/>
  <c r="V302" i="5"/>
  <c r="W302" i="5" s="1"/>
  <c r="V301" i="5"/>
  <c r="W301" i="5" s="1"/>
  <c r="V300" i="5"/>
  <c r="W300" i="5" s="1"/>
  <c r="V299" i="5"/>
  <c r="W299" i="5" s="1"/>
  <c r="V298" i="5"/>
  <c r="W298" i="5" s="1"/>
  <c r="V297" i="5"/>
  <c r="W297" i="5" s="1"/>
  <c r="V296" i="5"/>
  <c r="W296" i="5" s="1"/>
  <c r="V295" i="5"/>
  <c r="W295" i="5" s="1"/>
  <c r="V294" i="5"/>
  <c r="W294" i="5" s="1"/>
  <c r="V293" i="5"/>
  <c r="W293" i="5" s="1"/>
  <c r="V292" i="5"/>
  <c r="W292" i="5" s="1"/>
  <c r="V291" i="5"/>
  <c r="W291" i="5" s="1"/>
  <c r="V290" i="5"/>
  <c r="W290" i="5" s="1"/>
  <c r="V289" i="5"/>
  <c r="W289" i="5" s="1"/>
  <c r="V288" i="5"/>
  <c r="W288" i="5" s="1"/>
  <c r="V287" i="5"/>
  <c r="W287" i="5" s="1"/>
  <c r="V286" i="5"/>
  <c r="W286" i="5" s="1"/>
  <c r="V285" i="5"/>
  <c r="W285" i="5" s="1"/>
  <c r="V284" i="5"/>
  <c r="W284" i="5" s="1"/>
  <c r="V283" i="5"/>
  <c r="W283" i="5" s="1"/>
  <c r="V282" i="5"/>
  <c r="W282" i="5" s="1"/>
  <c r="V281" i="5"/>
  <c r="W281" i="5" s="1"/>
  <c r="V280" i="5"/>
  <c r="W280" i="5" s="1"/>
  <c r="V279" i="5"/>
  <c r="W279" i="5" s="1"/>
  <c r="V278" i="5"/>
  <c r="W278" i="5" s="1"/>
  <c r="V277" i="5"/>
  <c r="W277" i="5" s="1"/>
  <c r="V276" i="5"/>
  <c r="W276" i="5" s="1"/>
  <c r="V275" i="5"/>
  <c r="W275" i="5" s="1"/>
  <c r="V274" i="5"/>
  <c r="W274" i="5" s="1"/>
  <c r="V273" i="5"/>
  <c r="W273" i="5" s="1"/>
  <c r="V272" i="5"/>
  <c r="W272" i="5" s="1"/>
  <c r="V271" i="5"/>
  <c r="W271" i="5" s="1"/>
  <c r="V270" i="5"/>
  <c r="W270" i="5" s="1"/>
  <c r="V269" i="5"/>
  <c r="W269" i="5" s="1"/>
  <c r="V268" i="5"/>
  <c r="W268" i="5" s="1"/>
  <c r="V267" i="5"/>
  <c r="W267" i="5" s="1"/>
  <c r="V266" i="5"/>
  <c r="W266" i="5" s="1"/>
  <c r="V265" i="5"/>
  <c r="W265" i="5" s="1"/>
  <c r="V264" i="5"/>
  <c r="W264" i="5" s="1"/>
  <c r="V263" i="5"/>
  <c r="W263" i="5" s="1"/>
  <c r="V262" i="5"/>
  <c r="W262" i="5" s="1"/>
  <c r="V261" i="5"/>
  <c r="W261" i="5" s="1"/>
  <c r="V260" i="5"/>
  <c r="W260" i="5" s="1"/>
  <c r="V259" i="5"/>
  <c r="W259" i="5" s="1"/>
  <c r="X259" i="5" s="1"/>
  <c r="V258" i="5"/>
  <c r="W258" i="5" s="1"/>
  <c r="Y258" i="5" s="1"/>
  <c r="V257" i="5"/>
  <c r="W257" i="5" s="1"/>
  <c r="Y257" i="5" s="1"/>
  <c r="V256" i="5"/>
  <c r="W256" i="5" s="1"/>
  <c r="Y256" i="5" s="1"/>
  <c r="V255" i="5"/>
  <c r="W255" i="5" s="1"/>
  <c r="Y255" i="5" s="1"/>
  <c r="V254" i="5"/>
  <c r="W254" i="5" s="1"/>
  <c r="Y254" i="5" s="1"/>
  <c r="V253" i="5"/>
  <c r="W253" i="5" s="1"/>
  <c r="Y253" i="5" s="1"/>
  <c r="V252" i="5"/>
  <c r="W252" i="5" s="1"/>
  <c r="Y252" i="5" s="1"/>
  <c r="V251" i="5"/>
  <c r="W251" i="5" s="1"/>
  <c r="Y251" i="5" s="1"/>
  <c r="V250" i="5"/>
  <c r="W250" i="5" s="1"/>
  <c r="Y250" i="5" s="1"/>
  <c r="V249" i="5"/>
  <c r="W249" i="5" s="1"/>
  <c r="Y249" i="5" s="1"/>
  <c r="V248" i="5"/>
  <c r="W248" i="5" s="1"/>
  <c r="Y248" i="5" s="1"/>
  <c r="V247" i="5"/>
  <c r="W247" i="5" s="1"/>
  <c r="Y247" i="5" s="1"/>
  <c r="V246" i="5"/>
  <c r="W246" i="5" s="1"/>
  <c r="Y246" i="5" s="1"/>
  <c r="V245" i="5"/>
  <c r="W245" i="5" s="1"/>
  <c r="Y245" i="5" s="1"/>
  <c r="V244" i="5"/>
  <c r="W244" i="5" s="1"/>
  <c r="Y244" i="5" s="1"/>
  <c r="V243" i="5"/>
  <c r="W243" i="5" s="1"/>
  <c r="Y243" i="5" s="1"/>
  <c r="V242" i="5"/>
  <c r="W242" i="5" s="1"/>
  <c r="Y242" i="5" s="1"/>
  <c r="V241" i="5"/>
  <c r="W241" i="5" s="1"/>
  <c r="Y241" i="5" s="1"/>
  <c r="V240" i="5"/>
  <c r="W240" i="5" s="1"/>
  <c r="Y240" i="5" s="1"/>
  <c r="V239" i="5"/>
  <c r="W239" i="5" s="1"/>
  <c r="Y239" i="5" s="1"/>
  <c r="V238" i="5"/>
  <c r="W238" i="5" s="1"/>
  <c r="Y238" i="5" s="1"/>
  <c r="V237" i="5"/>
  <c r="W237" i="5" s="1"/>
  <c r="Y237" i="5" s="1"/>
  <c r="V236" i="5"/>
  <c r="W236" i="5" s="1"/>
  <c r="Y236" i="5" s="1"/>
  <c r="V235" i="5"/>
  <c r="W235" i="5" s="1"/>
  <c r="Y235" i="5" s="1"/>
  <c r="V234" i="5"/>
  <c r="W234" i="5" s="1"/>
  <c r="Y234" i="5" s="1"/>
  <c r="V233" i="5"/>
  <c r="W233" i="5" s="1"/>
  <c r="Y233" i="5" s="1"/>
  <c r="V232" i="5"/>
  <c r="W232" i="5" s="1"/>
  <c r="Y232" i="5" s="1"/>
  <c r="V231" i="5"/>
  <c r="W231" i="5" s="1"/>
  <c r="Y231" i="5" s="1"/>
  <c r="V230" i="5"/>
  <c r="W230" i="5" s="1"/>
  <c r="Y230" i="5" s="1"/>
  <c r="V229" i="5"/>
  <c r="W229" i="5" s="1"/>
  <c r="Y229" i="5" s="1"/>
  <c r="V228" i="5"/>
  <c r="W228" i="5" s="1"/>
  <c r="Y228" i="5" s="1"/>
  <c r="V227" i="5"/>
  <c r="W227" i="5" s="1"/>
  <c r="Y227" i="5" s="1"/>
  <c r="V226" i="5"/>
  <c r="W226" i="5" s="1"/>
  <c r="V225" i="5"/>
  <c r="W225" i="5" s="1"/>
  <c r="Z225" i="5" s="1"/>
  <c r="V224" i="5"/>
  <c r="W224" i="5" s="1"/>
  <c r="X224" i="5" s="1"/>
  <c r="V223" i="5"/>
  <c r="W223" i="5" s="1"/>
  <c r="Z223" i="5" s="1"/>
  <c r="V222" i="5"/>
  <c r="W222" i="5" s="1"/>
  <c r="V221" i="5"/>
  <c r="W221" i="5" s="1"/>
  <c r="Z221" i="5" s="1"/>
  <c r="V220" i="5"/>
  <c r="W220" i="5" s="1"/>
  <c r="X220" i="5" s="1"/>
  <c r="V219" i="5"/>
  <c r="W219" i="5" s="1"/>
  <c r="Z219" i="5" s="1"/>
  <c r="AB219" i="5" s="1"/>
  <c r="V218" i="5"/>
  <c r="W218" i="5" s="1"/>
  <c r="V217" i="5"/>
  <c r="W217" i="5" s="1"/>
  <c r="Y217" i="5" s="1"/>
  <c r="V216" i="5"/>
  <c r="W216" i="5" s="1"/>
  <c r="Y216" i="5" s="1"/>
  <c r="V215" i="5"/>
  <c r="W215" i="5" s="1"/>
  <c r="Y215" i="5" s="1"/>
  <c r="V214" i="5"/>
  <c r="W214" i="5" s="1"/>
  <c r="Y214" i="5" s="1"/>
  <c r="V213" i="5"/>
  <c r="W213" i="5" s="1"/>
  <c r="Y213" i="5" s="1"/>
  <c r="V212" i="5"/>
  <c r="W212" i="5" s="1"/>
  <c r="Y212" i="5" s="1"/>
  <c r="V211" i="5"/>
  <c r="W211" i="5" s="1"/>
  <c r="Y211" i="5" s="1"/>
  <c r="V210" i="5"/>
  <c r="W210" i="5" s="1"/>
  <c r="Y210" i="5" s="1"/>
  <c r="V209" i="5"/>
  <c r="W209" i="5" s="1"/>
  <c r="Y209" i="5" s="1"/>
  <c r="V208" i="5"/>
  <c r="W208" i="5" s="1"/>
  <c r="Y208" i="5" s="1"/>
  <c r="V207" i="5"/>
  <c r="W207" i="5" s="1"/>
  <c r="Y207" i="5" s="1"/>
  <c r="V206" i="5"/>
  <c r="W206" i="5" s="1"/>
  <c r="Y206" i="5" s="1"/>
  <c r="V205" i="5"/>
  <c r="W205" i="5" s="1"/>
  <c r="Y205" i="5" s="1"/>
  <c r="V204" i="5"/>
  <c r="W204" i="5" s="1"/>
  <c r="Y204" i="5" s="1"/>
  <c r="V203" i="5"/>
  <c r="W203" i="5" s="1"/>
  <c r="Y203" i="5" s="1"/>
  <c r="V202" i="5"/>
  <c r="W202" i="5" s="1"/>
  <c r="Y202" i="5" s="1"/>
  <c r="V201" i="5"/>
  <c r="W201" i="5" s="1"/>
  <c r="Y201" i="5" s="1"/>
  <c r="V200" i="5"/>
  <c r="W200" i="5" s="1"/>
  <c r="Y200" i="5" s="1"/>
  <c r="V199" i="5"/>
  <c r="W199" i="5" s="1"/>
  <c r="Y199" i="5" s="1"/>
  <c r="V198" i="5"/>
  <c r="W198" i="5" s="1"/>
  <c r="Y198" i="5" s="1"/>
  <c r="V197" i="5"/>
  <c r="W197" i="5" s="1"/>
  <c r="Y197" i="5" s="1"/>
  <c r="V196" i="5"/>
  <c r="W196" i="5" s="1"/>
  <c r="Y196" i="5" s="1"/>
  <c r="V195" i="5"/>
  <c r="W195" i="5" s="1"/>
  <c r="Y195" i="5" s="1"/>
  <c r="V194" i="5"/>
  <c r="W194" i="5" s="1"/>
  <c r="Y194" i="5" s="1"/>
  <c r="V193" i="5"/>
  <c r="W193" i="5" s="1"/>
  <c r="Y193" i="5" s="1"/>
  <c r="V192" i="5"/>
  <c r="W192" i="5" s="1"/>
  <c r="Y192" i="5" s="1"/>
  <c r="V191" i="5"/>
  <c r="W191" i="5" s="1"/>
  <c r="Y191" i="5" s="1"/>
  <c r="V190" i="5"/>
  <c r="W190" i="5" s="1"/>
  <c r="Y190" i="5" s="1"/>
  <c r="V189" i="5"/>
  <c r="W189" i="5" s="1"/>
  <c r="Y189" i="5" s="1"/>
  <c r="V188" i="5"/>
  <c r="W188" i="5" s="1"/>
  <c r="Y188" i="5" s="1"/>
  <c r="V187" i="5"/>
  <c r="W187" i="5" s="1"/>
  <c r="Y187" i="5" s="1"/>
  <c r="V186" i="5"/>
  <c r="W186" i="5" s="1"/>
  <c r="Y186" i="5" s="1"/>
  <c r="V185" i="5"/>
  <c r="W185" i="5" s="1"/>
  <c r="X185" i="5" s="1"/>
  <c r="V184" i="5"/>
  <c r="W184" i="5" s="1"/>
  <c r="Y184" i="5" s="1"/>
  <c r="V183" i="5"/>
  <c r="W183" i="5" s="1"/>
  <c r="Y183" i="5" s="1"/>
  <c r="V182" i="5"/>
  <c r="W182" i="5" s="1"/>
  <c r="Y182" i="5" s="1"/>
  <c r="V181" i="5"/>
  <c r="W181" i="5" s="1"/>
  <c r="Y181" i="5" s="1"/>
  <c r="V180" i="5"/>
  <c r="W180" i="5" s="1"/>
  <c r="Y180" i="5" s="1"/>
  <c r="V179" i="5"/>
  <c r="W179" i="5" s="1"/>
  <c r="Y179" i="5" s="1"/>
  <c r="V178" i="5"/>
  <c r="W178" i="5" s="1"/>
  <c r="Y178" i="5" s="1"/>
  <c r="V177" i="5"/>
  <c r="W177" i="5" s="1"/>
  <c r="Y177" i="5" s="1"/>
  <c r="V176" i="5"/>
  <c r="W176" i="5" s="1"/>
  <c r="Y176" i="5" s="1"/>
  <c r="V175" i="5"/>
  <c r="W175" i="5" s="1"/>
  <c r="Y175" i="5" s="1"/>
  <c r="V174" i="5"/>
  <c r="W174" i="5" s="1"/>
  <c r="Y174" i="5" s="1"/>
  <c r="V173" i="5"/>
  <c r="W173" i="5" s="1"/>
  <c r="Y173" i="5" s="1"/>
  <c r="V172" i="5"/>
  <c r="W172" i="5" s="1"/>
  <c r="Y172" i="5" s="1"/>
  <c r="V171" i="5"/>
  <c r="W171" i="5" s="1"/>
  <c r="Y171" i="5" s="1"/>
  <c r="V170" i="5"/>
  <c r="W170" i="5" s="1"/>
  <c r="Y170" i="5" s="1"/>
  <c r="V169" i="5"/>
  <c r="W169" i="5" s="1"/>
  <c r="Y169" i="5" s="1"/>
  <c r="V168" i="5"/>
  <c r="W168" i="5" s="1"/>
  <c r="Y168" i="5" s="1"/>
  <c r="V167" i="5"/>
  <c r="W167" i="5" s="1"/>
  <c r="Y167" i="5" s="1"/>
  <c r="V166" i="5"/>
  <c r="W166" i="5" s="1"/>
  <c r="Y166" i="5" s="1"/>
  <c r="V165" i="5"/>
  <c r="W165" i="5" s="1"/>
  <c r="Y165" i="5" s="1"/>
  <c r="W164" i="5"/>
  <c r="Y164" i="5" s="1"/>
  <c r="V163" i="5"/>
  <c r="W163" i="5" s="1"/>
  <c r="V162" i="5"/>
  <c r="W162" i="5" s="1"/>
  <c r="V161" i="5"/>
  <c r="W161" i="5" s="1"/>
  <c r="V160" i="5"/>
  <c r="W160" i="5" s="1"/>
  <c r="V159" i="5"/>
  <c r="W159" i="5" s="1"/>
  <c r="V158" i="5"/>
  <c r="W158" i="5" s="1"/>
  <c r="V157" i="5"/>
  <c r="W157" i="5" s="1"/>
  <c r="V156" i="5"/>
  <c r="W156" i="5" s="1"/>
  <c r="V155" i="5"/>
  <c r="W155" i="5" s="1"/>
  <c r="V154" i="5"/>
  <c r="W154" i="5" s="1"/>
  <c r="V153" i="5"/>
  <c r="W153" i="5" s="1"/>
  <c r="V152" i="5"/>
  <c r="W152" i="5" s="1"/>
  <c r="V151" i="5"/>
  <c r="W151" i="5" s="1"/>
  <c r="V150" i="5"/>
  <c r="W150" i="5" s="1"/>
  <c r="V149" i="5"/>
  <c r="W149" i="5" s="1"/>
  <c r="V148" i="5"/>
  <c r="W148" i="5" s="1"/>
  <c r="V147" i="5"/>
  <c r="W147" i="5" s="1"/>
  <c r="V146" i="5"/>
  <c r="W146" i="5" s="1"/>
  <c r="V145" i="5"/>
  <c r="W145" i="5" s="1"/>
  <c r="V144" i="5"/>
  <c r="W144" i="5" s="1"/>
  <c r="V143" i="5"/>
  <c r="W143" i="5" s="1"/>
  <c r="V142" i="5"/>
  <c r="W142" i="5" s="1"/>
  <c r="V141" i="5"/>
  <c r="W141" i="5" s="1"/>
  <c r="V140" i="5"/>
  <c r="W140" i="5" s="1"/>
  <c r="V139" i="5"/>
  <c r="W139" i="5" s="1"/>
  <c r="V138" i="5"/>
  <c r="W138" i="5" s="1"/>
  <c r="V137" i="5"/>
  <c r="W137" i="5" s="1"/>
  <c r="V136" i="5"/>
  <c r="W136" i="5" s="1"/>
  <c r="V135" i="5"/>
  <c r="W135" i="5" s="1"/>
  <c r="V134" i="5"/>
  <c r="W134" i="5" s="1"/>
  <c r="V133" i="5"/>
  <c r="W133" i="5" s="1"/>
  <c r="V132" i="5"/>
  <c r="W132" i="5" s="1"/>
  <c r="V131" i="5"/>
  <c r="W131" i="5" s="1"/>
  <c r="V130" i="5"/>
  <c r="W130" i="5" s="1"/>
  <c r="V129" i="5"/>
  <c r="W129" i="5" s="1"/>
  <c r="V128" i="5"/>
  <c r="W128" i="5" s="1"/>
  <c r="V127" i="5"/>
  <c r="W127" i="5" s="1"/>
  <c r="V126" i="5"/>
  <c r="W126" i="5" s="1"/>
  <c r="V125" i="5"/>
  <c r="W125" i="5" s="1"/>
  <c r="V124" i="5"/>
  <c r="W124" i="5" s="1"/>
  <c r="V123" i="5"/>
  <c r="W123" i="5" s="1"/>
  <c r="V122" i="5"/>
  <c r="W122" i="5" s="1"/>
  <c r="V121" i="5"/>
  <c r="W121" i="5" s="1"/>
  <c r="V120" i="5"/>
  <c r="W120" i="5" s="1"/>
  <c r="V119" i="5"/>
  <c r="W119" i="5" s="1"/>
  <c r="V118" i="5"/>
  <c r="W118" i="5" s="1"/>
  <c r="V117" i="5"/>
  <c r="W117" i="5" s="1"/>
  <c r="V116" i="5"/>
  <c r="W116" i="5" s="1"/>
  <c r="V115" i="5"/>
  <c r="W115" i="5" s="1"/>
  <c r="V114" i="5"/>
  <c r="W114" i="5" s="1"/>
  <c r="V113" i="5"/>
  <c r="W113" i="5" s="1"/>
  <c r="V112" i="5"/>
  <c r="W112" i="5" s="1"/>
  <c r="V111" i="5"/>
  <c r="W111" i="5" s="1"/>
  <c r="V110" i="5"/>
  <c r="W110" i="5" s="1"/>
  <c r="V109" i="5"/>
  <c r="W109" i="5" s="1"/>
  <c r="V108" i="5"/>
  <c r="W108" i="5" s="1"/>
  <c r="V107" i="5"/>
  <c r="W107" i="5" s="1"/>
  <c r="V106" i="5"/>
  <c r="W106" i="5" s="1"/>
  <c r="V105" i="5"/>
  <c r="W105" i="5" s="1"/>
  <c r="V104" i="5"/>
  <c r="W104" i="5" s="1"/>
  <c r="V103" i="5"/>
  <c r="W103" i="5" s="1"/>
  <c r="V102" i="5"/>
  <c r="W102" i="5" s="1"/>
  <c r="V101" i="5"/>
  <c r="W101" i="5" s="1"/>
  <c r="V100" i="5"/>
  <c r="W100" i="5" s="1"/>
  <c r="V99" i="5"/>
  <c r="W99" i="5" s="1"/>
  <c r="V98" i="5"/>
  <c r="W98" i="5" s="1"/>
  <c r="V97" i="5"/>
  <c r="W97" i="5" s="1"/>
  <c r="V96" i="5"/>
  <c r="W96" i="5" s="1"/>
  <c r="V95" i="5"/>
  <c r="W95" i="5" s="1"/>
  <c r="V94" i="5"/>
  <c r="W94" i="5" s="1"/>
  <c r="V93" i="5"/>
  <c r="W93" i="5" s="1"/>
  <c r="V92" i="5"/>
  <c r="W92" i="5" s="1"/>
  <c r="V91" i="5"/>
  <c r="W91" i="5" s="1"/>
  <c r="V90" i="5"/>
  <c r="W90" i="5" s="1"/>
  <c r="V89" i="5"/>
  <c r="W89" i="5" s="1"/>
  <c r="V88" i="5"/>
  <c r="W88" i="5" s="1"/>
  <c r="V87" i="5"/>
  <c r="W87" i="5" s="1"/>
  <c r="V86" i="5"/>
  <c r="W86" i="5" s="1"/>
  <c r="V85" i="5"/>
  <c r="W85" i="5" s="1"/>
  <c r="V84" i="5"/>
  <c r="W84" i="5" s="1"/>
  <c r="V83" i="5"/>
  <c r="W83" i="5" s="1"/>
  <c r="V82" i="5"/>
  <c r="W82" i="5" s="1"/>
  <c r="V81" i="5"/>
  <c r="W81" i="5" s="1"/>
  <c r="V80" i="5"/>
  <c r="W80" i="5" s="1"/>
  <c r="V79" i="5"/>
  <c r="W79" i="5" s="1"/>
  <c r="V78" i="5"/>
  <c r="W78" i="5" s="1"/>
  <c r="V77" i="5"/>
  <c r="W77" i="5" s="1"/>
  <c r="V76" i="5"/>
  <c r="W76" i="5" s="1"/>
  <c r="V75" i="5"/>
  <c r="W75" i="5" s="1"/>
  <c r="V74" i="5"/>
  <c r="W74" i="5" s="1"/>
  <c r="X74" i="5" s="1"/>
  <c r="V73" i="5"/>
  <c r="W73" i="5" s="1"/>
  <c r="Y73" i="5" s="1"/>
  <c r="V72" i="5"/>
  <c r="W72" i="5" s="1"/>
  <c r="Y72" i="5" s="1"/>
  <c r="V71" i="5"/>
  <c r="W71" i="5" s="1"/>
  <c r="Y71" i="5" s="1"/>
  <c r="V70" i="5"/>
  <c r="W70" i="5" s="1"/>
  <c r="Y70" i="5" s="1"/>
  <c r="V69" i="5"/>
  <c r="W69" i="5" s="1"/>
  <c r="Y69" i="5" s="1"/>
  <c r="V68" i="5"/>
  <c r="W68" i="5" s="1"/>
  <c r="Y68" i="5" s="1"/>
  <c r="V67" i="5"/>
  <c r="W67" i="5" s="1"/>
  <c r="Y67" i="5" s="1"/>
  <c r="V66" i="5"/>
  <c r="W66" i="5" s="1"/>
  <c r="Y66" i="5" s="1"/>
  <c r="V65" i="5"/>
  <c r="W65" i="5" s="1"/>
  <c r="Y65" i="5" s="1"/>
  <c r="V64" i="5"/>
  <c r="W64" i="5" s="1"/>
  <c r="Y64" i="5" s="1"/>
  <c r="V63" i="5"/>
  <c r="W63" i="5" s="1"/>
  <c r="Y63" i="5" s="1"/>
  <c r="V62" i="5"/>
  <c r="W62" i="5" s="1"/>
  <c r="Y62" i="5" s="1"/>
  <c r="V61" i="5"/>
  <c r="W61" i="5" s="1"/>
  <c r="Y61" i="5" s="1"/>
  <c r="V60" i="5"/>
  <c r="W60" i="5" s="1"/>
  <c r="Y60" i="5" s="1"/>
  <c r="V59" i="5"/>
  <c r="W59" i="5" s="1"/>
  <c r="Y59" i="5" s="1"/>
  <c r="V58" i="5"/>
  <c r="W58" i="5" s="1"/>
  <c r="Y58" i="5" s="1"/>
  <c r="V57" i="5"/>
  <c r="W57" i="5" s="1"/>
  <c r="Y57" i="5" s="1"/>
  <c r="V56" i="5"/>
  <c r="W56" i="5" s="1"/>
  <c r="Y56" i="5" s="1"/>
  <c r="V55" i="5"/>
  <c r="W55" i="5" s="1"/>
  <c r="Y55" i="5" s="1"/>
  <c r="V54" i="5"/>
  <c r="W54" i="5" s="1"/>
  <c r="V53" i="5"/>
  <c r="W53" i="5" s="1"/>
  <c r="Y53" i="5" s="1"/>
  <c r="V52" i="5"/>
  <c r="W52" i="5" s="1"/>
  <c r="Y52" i="5" s="1"/>
  <c r="V51" i="5"/>
  <c r="W51" i="5" s="1"/>
  <c r="Y51" i="5" s="1"/>
  <c r="V50" i="5"/>
  <c r="W50" i="5" s="1"/>
  <c r="Y50" i="5" s="1"/>
  <c r="V49" i="5"/>
  <c r="W49" i="5" s="1"/>
  <c r="Y49" i="5" s="1"/>
  <c r="V48" i="5"/>
  <c r="W48" i="5" s="1"/>
  <c r="Y48" i="5" s="1"/>
  <c r="V47" i="5"/>
  <c r="W47" i="5" s="1"/>
  <c r="Y47" i="5" s="1"/>
  <c r="V46" i="5"/>
  <c r="W46" i="5" s="1"/>
  <c r="Y46" i="5" s="1"/>
  <c r="V45" i="5"/>
  <c r="W45" i="5" s="1"/>
  <c r="Y45" i="5" s="1"/>
  <c r="V44" i="5"/>
  <c r="W44" i="5" s="1"/>
  <c r="Y44" i="5" s="1"/>
  <c r="V43" i="5"/>
  <c r="W43" i="5" s="1"/>
  <c r="Y43" i="5" s="1"/>
  <c r="V42" i="5"/>
  <c r="W42" i="5" s="1"/>
  <c r="Y42" i="5" s="1"/>
  <c r="V41" i="5"/>
  <c r="W41" i="5" s="1"/>
  <c r="Y41" i="5" s="1"/>
  <c r="V40" i="5"/>
  <c r="W40" i="5" s="1"/>
  <c r="Y40" i="5" s="1"/>
  <c r="V39" i="5"/>
  <c r="W39" i="5" s="1"/>
  <c r="Y39" i="5" s="1"/>
  <c r="V38" i="5"/>
  <c r="W38" i="5" s="1"/>
  <c r="Y38" i="5" s="1"/>
  <c r="V37" i="5"/>
  <c r="W37" i="5" s="1"/>
  <c r="Y37" i="5" s="1"/>
  <c r="V36" i="5"/>
  <c r="W36" i="5" s="1"/>
  <c r="Y36" i="5" s="1"/>
  <c r="V35" i="5"/>
  <c r="W35" i="5" s="1"/>
  <c r="Y35" i="5" s="1"/>
  <c r="V34" i="5"/>
  <c r="W34" i="5" s="1"/>
  <c r="Y34" i="5" s="1"/>
  <c r="V33" i="5"/>
  <c r="W33" i="5" s="1"/>
  <c r="Y33" i="5" s="1"/>
  <c r="V32" i="5"/>
  <c r="W32" i="5" s="1"/>
  <c r="Y32" i="5" s="1"/>
  <c r="V31" i="5"/>
  <c r="W31" i="5" s="1"/>
  <c r="Y31" i="5" s="1"/>
  <c r="V30" i="5"/>
  <c r="W30" i="5" s="1"/>
  <c r="Y30" i="5" s="1"/>
  <c r="V29" i="5"/>
  <c r="W29" i="5" s="1"/>
  <c r="Y29" i="5" s="1"/>
  <c r="V28" i="5"/>
  <c r="W28" i="5" s="1"/>
  <c r="Y28" i="5" s="1"/>
  <c r="V27" i="5"/>
  <c r="W27" i="5" s="1"/>
  <c r="Y27" i="5" s="1"/>
  <c r="V26" i="5"/>
  <c r="W26" i="5" s="1"/>
  <c r="X26" i="5" s="1"/>
  <c r="V25" i="5"/>
  <c r="W25" i="5" s="1"/>
  <c r="V24" i="5"/>
  <c r="W24" i="5" s="1"/>
  <c r="V23" i="5"/>
  <c r="W23" i="5" s="1"/>
  <c r="V22" i="5"/>
  <c r="W22" i="5" s="1"/>
  <c r="V21" i="5"/>
  <c r="W21" i="5" s="1"/>
  <c r="V20" i="5"/>
  <c r="W20" i="5" s="1"/>
  <c r="V19" i="5"/>
  <c r="W19" i="5" s="1"/>
  <c r="V18" i="5"/>
  <c r="W18" i="5" s="1"/>
  <c r="V17" i="5"/>
  <c r="W17" i="5" s="1"/>
  <c r="V16" i="5"/>
  <c r="W16" i="5" s="1"/>
  <c r="V15" i="5"/>
  <c r="W15" i="5" s="1"/>
  <c r="V14" i="5"/>
  <c r="W14" i="5" s="1"/>
  <c r="V13" i="5"/>
  <c r="W13" i="5" s="1"/>
  <c r="V12" i="5"/>
  <c r="W12" i="5" s="1"/>
  <c r="V11" i="5"/>
  <c r="W11" i="5" s="1"/>
  <c r="V10" i="5"/>
  <c r="V8" i="5"/>
  <c r="W6" i="5"/>
  <c r="W8" i="5" s="1"/>
  <c r="E8" i="5"/>
  <c r="D750" i="5" s="1"/>
  <c r="G750" i="5" s="1"/>
  <c r="X3" i="5"/>
  <c r="V724" i="5" l="1"/>
  <c r="AB559" i="5"/>
  <c r="AC559" i="5" s="1"/>
  <c r="AD559" i="5" s="1"/>
  <c r="V409" i="5"/>
  <c r="W409" i="5" s="1"/>
  <c r="Y409" i="5" s="1"/>
  <c r="AB561" i="5"/>
  <c r="AC561" i="5" s="1"/>
  <c r="AD561" i="5" s="1"/>
  <c r="AB563" i="5"/>
  <c r="AC563" i="5" s="1"/>
  <c r="AD563" i="5" s="1"/>
  <c r="AC551" i="5"/>
  <c r="AD551" i="5" s="1"/>
  <c r="AC552" i="5"/>
  <c r="AD552" i="5" s="1"/>
  <c r="AC553" i="5"/>
  <c r="AD553" i="5" s="1"/>
  <c r="AB626" i="5"/>
  <c r="AC626" i="5" s="1"/>
  <c r="AD626" i="5" s="1"/>
  <c r="AB628" i="5"/>
  <c r="AC628" i="5" s="1"/>
  <c r="AD628" i="5" s="1"/>
  <c r="AB557" i="5"/>
  <c r="AC557" i="5" s="1"/>
  <c r="AD557" i="5" s="1"/>
  <c r="AB629" i="5"/>
  <c r="AC629" i="5" s="1"/>
  <c r="AD629" i="5" s="1"/>
  <c r="W10" i="5"/>
  <c r="X10" i="5" s="1"/>
  <c r="AB645" i="5"/>
  <c r="AC645" i="5" s="1"/>
  <c r="AD645" i="5" s="1"/>
  <c r="AB659" i="5"/>
  <c r="AC659" i="5" s="1"/>
  <c r="AD659" i="5" s="1"/>
  <c r="AB639" i="5"/>
  <c r="AC639" i="5" s="1"/>
  <c r="AD639" i="5" s="1"/>
  <c r="AB649" i="5"/>
  <c r="AC649" i="5" s="1"/>
  <c r="AD649" i="5" s="1"/>
  <c r="E433" i="5"/>
  <c r="D751" i="5" s="1"/>
  <c r="G751" i="5" s="1"/>
  <c r="AA645" i="5"/>
  <c r="AA561" i="5"/>
  <c r="AA559" i="5"/>
  <c r="AA219" i="5"/>
  <c r="AC219" i="5"/>
  <c r="AD219" i="5" s="1"/>
  <c r="AA411" i="5"/>
  <c r="AC411" i="5"/>
  <c r="AD411" i="5" s="1"/>
  <c r="AA551" i="5"/>
  <c r="AA563" i="5"/>
  <c r="AA659" i="5"/>
  <c r="AA552" i="5"/>
  <c r="AA553" i="5"/>
  <c r="AA649" i="5"/>
  <c r="AA626" i="5"/>
  <c r="AA223" i="5"/>
  <c r="AA639" i="5"/>
  <c r="AA628" i="5"/>
  <c r="AA739" i="5"/>
  <c r="AC739" i="5"/>
  <c r="AD739" i="5" s="1"/>
  <c r="AA221" i="5"/>
  <c r="AA225" i="5"/>
  <c r="AA557" i="5"/>
  <c r="AA629" i="5"/>
  <c r="AA391" i="5"/>
  <c r="AD391" i="5"/>
  <c r="AA383" i="5"/>
  <c r="AC383" i="5"/>
  <c r="AD383" i="5" s="1"/>
  <c r="G752" i="5"/>
  <c r="W436" i="5"/>
  <c r="Y420" i="5"/>
  <c r="Z420" i="5" s="1"/>
  <c r="AB420" i="5" s="1"/>
  <c r="E754" i="5"/>
  <c r="X243" i="5"/>
  <c r="X28" i="5"/>
  <c r="X60" i="5"/>
  <c r="X561" i="5"/>
  <c r="X595" i="5"/>
  <c r="X655" i="5"/>
  <c r="X44" i="5"/>
  <c r="X383" i="5"/>
  <c r="X391" i="5"/>
  <c r="X445" i="5"/>
  <c r="X603" i="5"/>
  <c r="X628" i="5"/>
  <c r="X629" i="5"/>
  <c r="X665" i="5"/>
  <c r="X36" i="5"/>
  <c r="X52" i="5"/>
  <c r="X68" i="5"/>
  <c r="X255" i="5"/>
  <c r="X406" i="5"/>
  <c r="X410" i="5"/>
  <c r="X523" i="5"/>
  <c r="X32" i="5"/>
  <c r="X40" i="5"/>
  <c r="X48" i="5"/>
  <c r="X56" i="5"/>
  <c r="X64" i="5"/>
  <c r="X72" i="5"/>
  <c r="X219" i="5"/>
  <c r="X223" i="5"/>
  <c r="X239" i="5"/>
  <c r="X251" i="5"/>
  <c r="X402" i="5"/>
  <c r="X438" i="5"/>
  <c r="X557" i="5"/>
  <c r="X642" i="5"/>
  <c r="X651" i="5"/>
  <c r="X661" i="5"/>
  <c r="X218" i="5"/>
  <c r="Z218" i="5"/>
  <c r="AB218" i="5" s="1"/>
  <c r="X222" i="5"/>
  <c r="Z222" i="5"/>
  <c r="AB222" i="5" s="1"/>
  <c r="X226" i="5"/>
  <c r="Z226" i="5"/>
  <c r="AA226" i="5" s="1"/>
  <c r="X30" i="5"/>
  <c r="X34" i="5"/>
  <c r="X38" i="5"/>
  <c r="X42" i="5"/>
  <c r="X46" i="5"/>
  <c r="X50" i="5"/>
  <c r="X54" i="5"/>
  <c r="X58" i="5"/>
  <c r="X62" i="5"/>
  <c r="X66" i="5"/>
  <c r="X70" i="5"/>
  <c r="Z220" i="5"/>
  <c r="X221" i="5"/>
  <c r="Z224" i="5"/>
  <c r="AB224" i="5" s="1"/>
  <c r="X225" i="5"/>
  <c r="X229" i="5"/>
  <c r="X233" i="5"/>
  <c r="X237" i="5"/>
  <c r="X241" i="5"/>
  <c r="X245" i="5"/>
  <c r="X249" i="5"/>
  <c r="X253" i="5"/>
  <c r="X257" i="5"/>
  <c r="X551" i="5"/>
  <c r="X552" i="5"/>
  <c r="X553" i="5"/>
  <c r="X601" i="5"/>
  <c r="X626" i="5"/>
  <c r="W632" i="5"/>
  <c r="X632" i="5" s="1"/>
  <c r="X640" i="5"/>
  <c r="X644" i="5"/>
  <c r="X653" i="5"/>
  <c r="X657" i="5"/>
  <c r="X663" i="5"/>
  <c r="X667" i="5"/>
  <c r="X734" i="5"/>
  <c r="T740" i="5"/>
  <c r="T743" i="5" s="1"/>
  <c r="X227" i="5"/>
  <c r="X231" i="5"/>
  <c r="X235" i="5"/>
  <c r="X247" i="5"/>
  <c r="X400" i="5"/>
  <c r="X404" i="5"/>
  <c r="X440" i="5"/>
  <c r="X443" i="5"/>
  <c r="X447" i="5"/>
  <c r="W474" i="5"/>
  <c r="X474" i="5" s="1"/>
  <c r="X525" i="5"/>
  <c r="X559" i="5"/>
  <c r="X563" i="5"/>
  <c r="X15" i="5"/>
  <c r="X17" i="5"/>
  <c r="X20" i="5"/>
  <c r="X21" i="5"/>
  <c r="Z27" i="5"/>
  <c r="AB27" i="5" s="1"/>
  <c r="Z33" i="5"/>
  <c r="Z37" i="5"/>
  <c r="AB37" i="5" s="1"/>
  <c r="Z41" i="5"/>
  <c r="AB41" i="5" s="1"/>
  <c r="Z45" i="5"/>
  <c r="AB45" i="5" s="1"/>
  <c r="Z47" i="5"/>
  <c r="AB47" i="5" s="1"/>
  <c r="Z49" i="5"/>
  <c r="AB49" i="5" s="1"/>
  <c r="Z51" i="5"/>
  <c r="AB51" i="5" s="1"/>
  <c r="Z53" i="5"/>
  <c r="AB53" i="5" s="1"/>
  <c r="Z55" i="5"/>
  <c r="AB55" i="5" s="1"/>
  <c r="Z57" i="5"/>
  <c r="AB57" i="5" s="1"/>
  <c r="Z59" i="5"/>
  <c r="AB59" i="5" s="1"/>
  <c r="Z61" i="5"/>
  <c r="AB61" i="5" s="1"/>
  <c r="Z63" i="5"/>
  <c r="AB63" i="5" s="1"/>
  <c r="Z65" i="5"/>
  <c r="AB65" i="5" s="1"/>
  <c r="Z67" i="5"/>
  <c r="AB67" i="5" s="1"/>
  <c r="Z69" i="5"/>
  <c r="AB69" i="5" s="1"/>
  <c r="Z71" i="5"/>
  <c r="AB71" i="5" s="1"/>
  <c r="Z73" i="5"/>
  <c r="AB73" i="5" s="1"/>
  <c r="Y76" i="5"/>
  <c r="Z76" i="5" s="1"/>
  <c r="AB76" i="5" s="1"/>
  <c r="X76" i="5"/>
  <c r="Y78" i="5"/>
  <c r="Z78" i="5" s="1"/>
  <c r="AB78" i="5" s="1"/>
  <c r="X78" i="5"/>
  <c r="Y80" i="5"/>
  <c r="Z80" i="5" s="1"/>
  <c r="AB80" i="5" s="1"/>
  <c r="X80" i="5"/>
  <c r="X82" i="5"/>
  <c r="Y82" i="5"/>
  <c r="Z82" i="5" s="1"/>
  <c r="AB82" i="5" s="1"/>
  <c r="Y84" i="5"/>
  <c r="Z84" i="5" s="1"/>
  <c r="AB84" i="5" s="1"/>
  <c r="X84" i="5"/>
  <c r="Y86" i="5"/>
  <c r="Z86" i="5" s="1"/>
  <c r="AB86" i="5" s="1"/>
  <c r="X86" i="5"/>
  <c r="X88" i="5"/>
  <c r="Y88" i="5"/>
  <c r="Z88" i="5" s="1"/>
  <c r="AB88" i="5" s="1"/>
  <c r="Y90" i="5"/>
  <c r="Z90" i="5" s="1"/>
  <c r="AB90" i="5" s="1"/>
  <c r="X90" i="5"/>
  <c r="Y92" i="5"/>
  <c r="Z92" i="5" s="1"/>
  <c r="AB92" i="5" s="1"/>
  <c r="X92" i="5"/>
  <c r="X94" i="5"/>
  <c r="Y94" i="5"/>
  <c r="Z94" i="5" s="1"/>
  <c r="AB94" i="5" s="1"/>
  <c r="Y96" i="5"/>
  <c r="Z96" i="5" s="1"/>
  <c r="AB96" i="5" s="1"/>
  <c r="X96" i="5"/>
  <c r="Y98" i="5"/>
  <c r="Z98" i="5" s="1"/>
  <c r="AB98" i="5" s="1"/>
  <c r="X98" i="5"/>
  <c r="Y100" i="5"/>
  <c r="Z100" i="5" s="1"/>
  <c r="AB100" i="5" s="1"/>
  <c r="X100" i="5"/>
  <c r="Y102" i="5"/>
  <c r="Z102" i="5" s="1"/>
  <c r="AB102" i="5" s="1"/>
  <c r="X102" i="5"/>
  <c r="X104" i="5"/>
  <c r="Y104" i="5"/>
  <c r="Z104" i="5" s="1"/>
  <c r="AB104" i="5" s="1"/>
  <c r="Y106" i="5"/>
  <c r="Z106" i="5" s="1"/>
  <c r="AB106" i="5" s="1"/>
  <c r="X106" i="5"/>
  <c r="Y108" i="5"/>
  <c r="Z108" i="5" s="1"/>
  <c r="AB108" i="5" s="1"/>
  <c r="X108" i="5"/>
  <c r="X110" i="5"/>
  <c r="Y110" i="5"/>
  <c r="Z110" i="5" s="1"/>
  <c r="AB110" i="5" s="1"/>
  <c r="X112" i="5"/>
  <c r="Y112" i="5"/>
  <c r="Z112" i="5" s="1"/>
  <c r="AB112" i="5" s="1"/>
  <c r="Y114" i="5"/>
  <c r="Z114" i="5" s="1"/>
  <c r="AB114" i="5" s="1"/>
  <c r="X114" i="5"/>
  <c r="Y116" i="5"/>
  <c r="Z116" i="5" s="1"/>
  <c r="AB116" i="5" s="1"/>
  <c r="X116" i="5"/>
  <c r="X118" i="5"/>
  <c r="Y118" i="5"/>
  <c r="Z118" i="5" s="1"/>
  <c r="AB118" i="5" s="1"/>
  <c r="Y120" i="5"/>
  <c r="Z120" i="5" s="1"/>
  <c r="AB120" i="5" s="1"/>
  <c r="X120" i="5"/>
  <c r="Y122" i="5"/>
  <c r="Z122" i="5" s="1"/>
  <c r="AB122" i="5" s="1"/>
  <c r="X122" i="5"/>
  <c r="Y124" i="5"/>
  <c r="Z124" i="5" s="1"/>
  <c r="AB124" i="5" s="1"/>
  <c r="X124" i="5"/>
  <c r="Y126" i="5"/>
  <c r="Z126" i="5" s="1"/>
  <c r="AB126" i="5" s="1"/>
  <c r="X126" i="5"/>
  <c r="X128" i="5"/>
  <c r="Y128" i="5"/>
  <c r="Z128" i="5" s="1"/>
  <c r="AB128" i="5" s="1"/>
  <c r="Y130" i="5"/>
  <c r="Z130" i="5" s="1"/>
  <c r="AB130" i="5" s="1"/>
  <c r="X130" i="5"/>
  <c r="Y132" i="5"/>
  <c r="Z132" i="5" s="1"/>
  <c r="AB132" i="5" s="1"/>
  <c r="X132" i="5"/>
  <c r="Y134" i="5"/>
  <c r="Z134" i="5" s="1"/>
  <c r="AB134" i="5" s="1"/>
  <c r="X134" i="5"/>
  <c r="X136" i="5"/>
  <c r="Y136" i="5"/>
  <c r="Z136" i="5" s="1"/>
  <c r="AB136" i="5" s="1"/>
  <c r="X138" i="5"/>
  <c r="Y138" i="5"/>
  <c r="Z138" i="5" s="1"/>
  <c r="AB138" i="5" s="1"/>
  <c r="X140" i="5"/>
  <c r="Y140" i="5"/>
  <c r="Z140" i="5" s="1"/>
  <c r="AB140" i="5" s="1"/>
  <c r="Y142" i="5"/>
  <c r="Z142" i="5" s="1"/>
  <c r="AB142" i="5" s="1"/>
  <c r="X142" i="5"/>
  <c r="Y144" i="5"/>
  <c r="Z144" i="5" s="1"/>
  <c r="AB144" i="5" s="1"/>
  <c r="X144" i="5"/>
  <c r="Y146" i="5"/>
  <c r="Z146" i="5" s="1"/>
  <c r="AB146" i="5" s="1"/>
  <c r="X146" i="5"/>
  <c r="Y148" i="5"/>
  <c r="Z148" i="5" s="1"/>
  <c r="AB148" i="5" s="1"/>
  <c r="X148" i="5"/>
  <c r="Y150" i="5"/>
  <c r="Z150" i="5" s="1"/>
  <c r="AB150" i="5" s="1"/>
  <c r="X150" i="5"/>
  <c r="X152" i="5"/>
  <c r="Y152" i="5"/>
  <c r="Z152" i="5" s="1"/>
  <c r="AB152" i="5" s="1"/>
  <c r="X154" i="5"/>
  <c r="Y154" i="5"/>
  <c r="Z154" i="5" s="1"/>
  <c r="AB154" i="5" s="1"/>
  <c r="X156" i="5"/>
  <c r="Y156" i="5"/>
  <c r="Z156" i="5" s="1"/>
  <c r="AB156" i="5" s="1"/>
  <c r="X158" i="5"/>
  <c r="Y158" i="5"/>
  <c r="Z158" i="5" s="1"/>
  <c r="AB158" i="5" s="1"/>
  <c r="Y160" i="5"/>
  <c r="Z160" i="5" s="1"/>
  <c r="AB160" i="5" s="1"/>
  <c r="X160" i="5"/>
  <c r="X162" i="5"/>
  <c r="Y162" i="5"/>
  <c r="Z162" i="5" s="1"/>
  <c r="AB162" i="5" s="1"/>
  <c r="X11" i="5"/>
  <c r="X12" i="5"/>
  <c r="X13" i="5"/>
  <c r="X14" i="5"/>
  <c r="X16" i="5"/>
  <c r="X18" i="5"/>
  <c r="X19" i="5"/>
  <c r="X22" i="5"/>
  <c r="X23" i="5"/>
  <c r="X24" i="5"/>
  <c r="X25" i="5"/>
  <c r="Z29" i="5"/>
  <c r="Z31" i="5"/>
  <c r="Z35" i="5"/>
  <c r="Z39" i="5"/>
  <c r="Z43" i="5"/>
  <c r="AB43" i="5" s="1"/>
  <c r="X6" i="5"/>
  <c r="X8" i="5" s="1"/>
  <c r="Y11" i="5"/>
  <c r="Z11" i="5" s="1"/>
  <c r="Y12" i="5"/>
  <c r="Z12" i="5" s="1"/>
  <c r="Y13" i="5"/>
  <c r="Z13" i="5" s="1"/>
  <c r="Y14" i="5"/>
  <c r="Z14" i="5" s="1"/>
  <c r="AB14" i="5" s="1"/>
  <c r="Y15" i="5"/>
  <c r="Z15" i="5" s="1"/>
  <c r="AB15" i="5" s="1"/>
  <c r="Y16" i="5"/>
  <c r="Z16" i="5" s="1"/>
  <c r="AB16" i="5" s="1"/>
  <c r="Y17" i="5"/>
  <c r="Z17" i="5" s="1"/>
  <c r="AB17" i="5" s="1"/>
  <c r="Y18" i="5"/>
  <c r="Z18" i="5" s="1"/>
  <c r="AB18" i="5" s="1"/>
  <c r="Y19" i="5"/>
  <c r="Z19" i="5" s="1"/>
  <c r="AB19" i="5" s="1"/>
  <c r="Y20" i="5"/>
  <c r="Z20" i="5" s="1"/>
  <c r="AB20" i="5" s="1"/>
  <c r="Y21" i="5"/>
  <c r="Z21" i="5" s="1"/>
  <c r="AB21" i="5" s="1"/>
  <c r="Y22" i="5"/>
  <c r="Z22" i="5" s="1"/>
  <c r="AB22" i="5" s="1"/>
  <c r="Y23" i="5"/>
  <c r="Z23" i="5" s="1"/>
  <c r="AB23" i="5" s="1"/>
  <c r="Y24" i="5"/>
  <c r="Z24" i="5" s="1"/>
  <c r="AB24" i="5" s="1"/>
  <c r="Y25" i="5"/>
  <c r="Z25" i="5" s="1"/>
  <c r="AB25" i="5" s="1"/>
  <c r="Z26" i="5"/>
  <c r="AB26" i="5" s="1"/>
  <c r="X27" i="5"/>
  <c r="Z28" i="5"/>
  <c r="AB28" i="5" s="1"/>
  <c r="X29" i="5"/>
  <c r="Z30" i="5"/>
  <c r="AA30" i="5" s="1"/>
  <c r="X31" i="5"/>
  <c r="Z32" i="5"/>
  <c r="AB32" i="5" s="1"/>
  <c r="X33" i="5"/>
  <c r="Z34" i="5"/>
  <c r="X35" i="5"/>
  <c r="Z36" i="5"/>
  <c r="AB36" i="5" s="1"/>
  <c r="X37" i="5"/>
  <c r="Z38" i="5"/>
  <c r="AB38" i="5" s="1"/>
  <c r="X39" i="5"/>
  <c r="Z40" i="5"/>
  <c r="AB40" i="5" s="1"/>
  <c r="X41" i="5"/>
  <c r="Z42" i="5"/>
  <c r="AB42" i="5" s="1"/>
  <c r="X43" i="5"/>
  <c r="Z44" i="5"/>
  <c r="AC44" i="5" s="1"/>
  <c r="X45" i="5"/>
  <c r="Z46" i="5"/>
  <c r="AB46" i="5" s="1"/>
  <c r="X47" i="5"/>
  <c r="Z48" i="5"/>
  <c r="AB48" i="5" s="1"/>
  <c r="X49" i="5"/>
  <c r="Z50" i="5"/>
  <c r="AB50" i="5" s="1"/>
  <c r="X51" i="5"/>
  <c r="Z52" i="5"/>
  <c r="AB52" i="5" s="1"/>
  <c r="X53" i="5"/>
  <c r="Z54" i="5"/>
  <c r="AB54" i="5" s="1"/>
  <c r="X55" i="5"/>
  <c r="Z56" i="5"/>
  <c r="AB56" i="5" s="1"/>
  <c r="X57" i="5"/>
  <c r="Z58" i="5"/>
  <c r="AB58" i="5" s="1"/>
  <c r="X59" i="5"/>
  <c r="Z60" i="5"/>
  <c r="AB60" i="5" s="1"/>
  <c r="X61" i="5"/>
  <c r="Z62" i="5"/>
  <c r="AB62" i="5" s="1"/>
  <c r="X63" i="5"/>
  <c r="Z64" i="5"/>
  <c r="AB64" i="5" s="1"/>
  <c r="X65" i="5"/>
  <c r="Z66" i="5"/>
  <c r="AB66" i="5" s="1"/>
  <c r="X67" i="5"/>
  <c r="Z68" i="5"/>
  <c r="AB68" i="5" s="1"/>
  <c r="X69" i="5"/>
  <c r="Z70" i="5"/>
  <c r="AB70" i="5" s="1"/>
  <c r="X71" i="5"/>
  <c r="Z72" i="5"/>
  <c r="AB72" i="5" s="1"/>
  <c r="X73" i="5"/>
  <c r="Y74" i="5"/>
  <c r="Z74" i="5" s="1"/>
  <c r="AB74" i="5" s="1"/>
  <c r="Y75" i="5"/>
  <c r="Z75" i="5" s="1"/>
  <c r="AB75" i="5" s="1"/>
  <c r="X75" i="5"/>
  <c r="Y77" i="5"/>
  <c r="Z77" i="5" s="1"/>
  <c r="AB77" i="5" s="1"/>
  <c r="X77" i="5"/>
  <c r="Y79" i="5"/>
  <c r="Z79" i="5" s="1"/>
  <c r="AB79" i="5" s="1"/>
  <c r="X79" i="5"/>
  <c r="X81" i="5"/>
  <c r="Y81" i="5"/>
  <c r="Z81" i="5" s="1"/>
  <c r="AB81" i="5" s="1"/>
  <c r="Y83" i="5"/>
  <c r="Z83" i="5" s="1"/>
  <c r="AB83" i="5" s="1"/>
  <c r="X83" i="5"/>
  <c r="X85" i="5"/>
  <c r="Y85" i="5"/>
  <c r="Z85" i="5" s="1"/>
  <c r="AB85" i="5" s="1"/>
  <c r="Y87" i="5"/>
  <c r="Z87" i="5" s="1"/>
  <c r="AB87" i="5" s="1"/>
  <c r="X87" i="5"/>
  <c r="X89" i="5"/>
  <c r="Y89" i="5"/>
  <c r="Z89" i="5" s="1"/>
  <c r="AB89" i="5" s="1"/>
  <c r="Y91" i="5"/>
  <c r="Z91" i="5" s="1"/>
  <c r="AB91" i="5" s="1"/>
  <c r="X91" i="5"/>
  <c r="Y93" i="5"/>
  <c r="Z93" i="5" s="1"/>
  <c r="AB93" i="5" s="1"/>
  <c r="X93" i="5"/>
  <c r="Y95" i="5"/>
  <c r="Z95" i="5" s="1"/>
  <c r="AB95" i="5" s="1"/>
  <c r="X95" i="5"/>
  <c r="Y97" i="5"/>
  <c r="Z97" i="5" s="1"/>
  <c r="AB97" i="5" s="1"/>
  <c r="X97" i="5"/>
  <c r="Y99" i="5"/>
  <c r="Z99" i="5" s="1"/>
  <c r="AB99" i="5" s="1"/>
  <c r="X99" i="5"/>
  <c r="Y101" i="5"/>
  <c r="Z101" i="5" s="1"/>
  <c r="AB101" i="5" s="1"/>
  <c r="X101" i="5"/>
  <c r="Y103" i="5"/>
  <c r="Z103" i="5" s="1"/>
  <c r="AB103" i="5" s="1"/>
  <c r="X103" i="5"/>
  <c r="Y105" i="5"/>
  <c r="Z105" i="5" s="1"/>
  <c r="AB105" i="5" s="1"/>
  <c r="X105" i="5"/>
  <c r="Y107" i="5"/>
  <c r="Z107" i="5" s="1"/>
  <c r="AB107" i="5" s="1"/>
  <c r="X107" i="5"/>
  <c r="X109" i="5"/>
  <c r="Y109" i="5"/>
  <c r="Z109" i="5" s="1"/>
  <c r="AB109" i="5" s="1"/>
  <c r="X111" i="5"/>
  <c r="Y111" i="5"/>
  <c r="Z111" i="5" s="1"/>
  <c r="AB111" i="5" s="1"/>
  <c r="X113" i="5"/>
  <c r="Y113" i="5"/>
  <c r="Z113" i="5" s="1"/>
  <c r="AB113" i="5" s="1"/>
  <c r="Y115" i="5"/>
  <c r="Z115" i="5" s="1"/>
  <c r="AB115" i="5" s="1"/>
  <c r="X115" i="5"/>
  <c r="Y117" i="5"/>
  <c r="Z117" i="5" s="1"/>
  <c r="AB117" i="5" s="1"/>
  <c r="X117" i="5"/>
  <c r="X119" i="5"/>
  <c r="Y119" i="5"/>
  <c r="Z119" i="5" s="1"/>
  <c r="AB119" i="5" s="1"/>
  <c r="Y121" i="5"/>
  <c r="Z121" i="5" s="1"/>
  <c r="AB121" i="5" s="1"/>
  <c r="X121" i="5"/>
  <c r="Y123" i="5"/>
  <c r="Z123" i="5" s="1"/>
  <c r="AB123" i="5" s="1"/>
  <c r="X123" i="5"/>
  <c r="Y125" i="5"/>
  <c r="Z125" i="5" s="1"/>
  <c r="AB125" i="5" s="1"/>
  <c r="X125" i="5"/>
  <c r="Y127" i="5"/>
  <c r="Z127" i="5" s="1"/>
  <c r="AB127" i="5" s="1"/>
  <c r="X127" i="5"/>
  <c r="Y129" i="5"/>
  <c r="Z129" i="5" s="1"/>
  <c r="AB129" i="5" s="1"/>
  <c r="X129" i="5"/>
  <c r="Y131" i="5"/>
  <c r="Z131" i="5" s="1"/>
  <c r="AB131" i="5" s="1"/>
  <c r="X131" i="5"/>
  <c r="Y133" i="5"/>
  <c r="Z133" i="5" s="1"/>
  <c r="AB133" i="5" s="1"/>
  <c r="X133" i="5"/>
  <c r="Y135" i="5"/>
  <c r="Z135" i="5" s="1"/>
  <c r="AB135" i="5" s="1"/>
  <c r="X135" i="5"/>
  <c r="X137" i="5"/>
  <c r="Y137" i="5"/>
  <c r="Z137" i="5" s="1"/>
  <c r="AB137" i="5" s="1"/>
  <c r="Y139" i="5"/>
  <c r="Z139" i="5" s="1"/>
  <c r="AB139" i="5" s="1"/>
  <c r="X139" i="5"/>
  <c r="X141" i="5"/>
  <c r="Y141" i="5"/>
  <c r="Z141" i="5" s="1"/>
  <c r="AB141" i="5" s="1"/>
  <c r="Y143" i="5"/>
  <c r="Z143" i="5" s="1"/>
  <c r="AB143" i="5" s="1"/>
  <c r="X143" i="5"/>
  <c r="X145" i="5"/>
  <c r="Y145" i="5"/>
  <c r="Z145" i="5" s="1"/>
  <c r="AB145" i="5" s="1"/>
  <c r="Y147" i="5"/>
  <c r="Z147" i="5" s="1"/>
  <c r="AB147" i="5" s="1"/>
  <c r="X147" i="5"/>
  <c r="Y149" i="5"/>
  <c r="Z149" i="5" s="1"/>
  <c r="AB149" i="5" s="1"/>
  <c r="X149" i="5"/>
  <c r="Y151" i="5"/>
  <c r="Z151" i="5" s="1"/>
  <c r="AB151" i="5" s="1"/>
  <c r="X151" i="5"/>
  <c r="X153" i="5"/>
  <c r="Y153" i="5"/>
  <c r="Z153" i="5" s="1"/>
  <c r="AB153" i="5" s="1"/>
  <c r="X155" i="5"/>
  <c r="Y155" i="5"/>
  <c r="Z155" i="5" s="1"/>
  <c r="AB155" i="5" s="1"/>
  <c r="X157" i="5"/>
  <c r="Y157" i="5"/>
  <c r="Z157" i="5" s="1"/>
  <c r="AB157" i="5" s="1"/>
  <c r="X159" i="5"/>
  <c r="Y159" i="5"/>
  <c r="Z159" i="5" s="1"/>
  <c r="AB159" i="5" s="1"/>
  <c r="X161" i="5"/>
  <c r="Y161" i="5"/>
  <c r="Z161" i="5" s="1"/>
  <c r="AB161" i="5" s="1"/>
  <c r="X163" i="5"/>
  <c r="Y163" i="5"/>
  <c r="Z163" i="5" s="1"/>
  <c r="AB163" i="5" s="1"/>
  <c r="Z6" i="5"/>
  <c r="X164" i="5"/>
  <c r="Z164" i="5"/>
  <c r="AB164" i="5" s="1"/>
  <c r="X165" i="5"/>
  <c r="Z165" i="5"/>
  <c r="AB165" i="5" s="1"/>
  <c r="X166" i="5"/>
  <c r="Z166" i="5"/>
  <c r="AB166" i="5" s="1"/>
  <c r="X167" i="5"/>
  <c r="Z167" i="5"/>
  <c r="AB167" i="5" s="1"/>
  <c r="X168" i="5"/>
  <c r="Z168" i="5"/>
  <c r="AB168" i="5" s="1"/>
  <c r="X169" i="5"/>
  <c r="Z169" i="5"/>
  <c r="AB169" i="5" s="1"/>
  <c r="X170" i="5"/>
  <c r="Z170" i="5"/>
  <c r="AB170" i="5" s="1"/>
  <c r="X171" i="5"/>
  <c r="Z171" i="5"/>
  <c r="AB171" i="5" s="1"/>
  <c r="X172" i="5"/>
  <c r="Z172" i="5"/>
  <c r="AB172" i="5" s="1"/>
  <c r="X173" i="5"/>
  <c r="Z173" i="5"/>
  <c r="AB173" i="5" s="1"/>
  <c r="X174" i="5"/>
  <c r="Z174" i="5"/>
  <c r="AB174" i="5" s="1"/>
  <c r="X175" i="5"/>
  <c r="Z175" i="5"/>
  <c r="AB175" i="5" s="1"/>
  <c r="X176" i="5"/>
  <c r="Z176" i="5"/>
  <c r="AB176" i="5" s="1"/>
  <c r="X177" i="5"/>
  <c r="Z177" i="5"/>
  <c r="AB177" i="5" s="1"/>
  <c r="X178" i="5"/>
  <c r="Z178" i="5"/>
  <c r="AB178" i="5" s="1"/>
  <c r="X179" i="5"/>
  <c r="Z179" i="5"/>
  <c r="AB179" i="5" s="1"/>
  <c r="X180" i="5"/>
  <c r="Z180" i="5"/>
  <c r="AB180" i="5" s="1"/>
  <c r="X181" i="5"/>
  <c r="Z181" i="5"/>
  <c r="AB181" i="5" s="1"/>
  <c r="X182" i="5"/>
  <c r="Z182" i="5"/>
  <c r="AB182" i="5" s="1"/>
  <c r="X183" i="5"/>
  <c r="Z183" i="5"/>
  <c r="AB183" i="5" s="1"/>
  <c r="X184" i="5"/>
  <c r="Z184" i="5"/>
  <c r="AB184" i="5" s="1"/>
  <c r="Z186" i="5"/>
  <c r="AB186" i="5" s="1"/>
  <c r="X186" i="5"/>
  <c r="Z187" i="5"/>
  <c r="AB187" i="5" s="1"/>
  <c r="X187" i="5"/>
  <c r="Z188" i="5"/>
  <c r="AB188" i="5" s="1"/>
  <c r="X188" i="5"/>
  <c r="Z189" i="5"/>
  <c r="AB189" i="5" s="1"/>
  <c r="X189" i="5"/>
  <c r="Z190" i="5"/>
  <c r="AB190" i="5" s="1"/>
  <c r="X190" i="5"/>
  <c r="Z191" i="5"/>
  <c r="AB191" i="5" s="1"/>
  <c r="X191" i="5"/>
  <c r="Z192" i="5"/>
  <c r="AB192" i="5" s="1"/>
  <c r="X192" i="5"/>
  <c r="Z193" i="5"/>
  <c r="AB193" i="5" s="1"/>
  <c r="X193" i="5"/>
  <c r="Z194" i="5"/>
  <c r="AB194" i="5" s="1"/>
  <c r="X194" i="5"/>
  <c r="Z195" i="5"/>
  <c r="AB195" i="5" s="1"/>
  <c r="X195" i="5"/>
  <c r="Z196" i="5"/>
  <c r="AB196" i="5" s="1"/>
  <c r="X196" i="5"/>
  <c r="Z197" i="5"/>
  <c r="AB197" i="5" s="1"/>
  <c r="X197" i="5"/>
  <c r="Z198" i="5"/>
  <c r="AB198" i="5" s="1"/>
  <c r="X198" i="5"/>
  <c r="Z199" i="5"/>
  <c r="AB199" i="5" s="1"/>
  <c r="X199" i="5"/>
  <c r="Z200" i="5"/>
  <c r="AB200" i="5" s="1"/>
  <c r="X200" i="5"/>
  <c r="Z201" i="5"/>
  <c r="AB201" i="5" s="1"/>
  <c r="X201" i="5"/>
  <c r="Z202" i="5"/>
  <c r="AB202" i="5" s="1"/>
  <c r="X202" i="5"/>
  <c r="Z203" i="5"/>
  <c r="AB203" i="5" s="1"/>
  <c r="X203" i="5"/>
  <c r="Z204" i="5"/>
  <c r="AB204" i="5" s="1"/>
  <c r="X204" i="5"/>
  <c r="Z205" i="5"/>
  <c r="AB205" i="5" s="1"/>
  <c r="X205" i="5"/>
  <c r="Z206" i="5"/>
  <c r="AB206" i="5" s="1"/>
  <c r="X206" i="5"/>
  <c r="Z207" i="5"/>
  <c r="AB207" i="5" s="1"/>
  <c r="X207" i="5"/>
  <c r="Z208" i="5"/>
  <c r="AB208" i="5" s="1"/>
  <c r="X208" i="5"/>
  <c r="Z209" i="5"/>
  <c r="AB209" i="5" s="1"/>
  <c r="X209" i="5"/>
  <c r="Z210" i="5"/>
  <c r="AB210" i="5" s="1"/>
  <c r="X210" i="5"/>
  <c r="Z211" i="5"/>
  <c r="AB211" i="5" s="1"/>
  <c r="X211" i="5"/>
  <c r="Z212" i="5"/>
  <c r="AB212" i="5" s="1"/>
  <c r="X212" i="5"/>
  <c r="Z213" i="5"/>
  <c r="AB213" i="5" s="1"/>
  <c r="X213" i="5"/>
  <c r="Z214" i="5"/>
  <c r="AB214" i="5" s="1"/>
  <c r="X214" i="5"/>
  <c r="Z215" i="5"/>
  <c r="AB215" i="5" s="1"/>
  <c r="X215" i="5"/>
  <c r="Z216" i="5"/>
  <c r="AB216" i="5" s="1"/>
  <c r="X216" i="5"/>
  <c r="Z217" i="5"/>
  <c r="AB217" i="5" s="1"/>
  <c r="X217" i="5"/>
  <c r="Z227" i="5"/>
  <c r="AB227" i="5" s="1"/>
  <c r="X228" i="5"/>
  <c r="Z229" i="5"/>
  <c r="AB229" i="5" s="1"/>
  <c r="X230" i="5"/>
  <c r="Z231" i="5"/>
  <c r="AB231" i="5" s="1"/>
  <c r="X232" i="5"/>
  <c r="Z233" i="5"/>
  <c r="AB233" i="5" s="1"/>
  <c r="X234" i="5"/>
  <c r="Z235" i="5"/>
  <c r="AB235" i="5" s="1"/>
  <c r="X236" i="5"/>
  <c r="Z237" i="5"/>
  <c r="AB237" i="5" s="1"/>
  <c r="X238" i="5"/>
  <c r="Z239" i="5"/>
  <c r="AB239" i="5" s="1"/>
  <c r="X240" i="5"/>
  <c r="Z241" i="5"/>
  <c r="AB241" i="5" s="1"/>
  <c r="X242" i="5"/>
  <c r="Z243" i="5"/>
  <c r="AB243" i="5" s="1"/>
  <c r="X244" i="5"/>
  <c r="Z245" i="5"/>
  <c r="AB245" i="5" s="1"/>
  <c r="X246" i="5"/>
  <c r="Z247" i="5"/>
  <c r="AB247" i="5" s="1"/>
  <c r="X248" i="5"/>
  <c r="Z249" i="5"/>
  <c r="AB249" i="5" s="1"/>
  <c r="X250" i="5"/>
  <c r="Z251" i="5"/>
  <c r="AB251" i="5" s="1"/>
  <c r="X252" i="5"/>
  <c r="Z253" i="5"/>
  <c r="AB253" i="5" s="1"/>
  <c r="X254" i="5"/>
  <c r="Z255" i="5"/>
  <c r="AB255" i="5" s="1"/>
  <c r="X256" i="5"/>
  <c r="Z257" i="5"/>
  <c r="AB257" i="5" s="1"/>
  <c r="X258" i="5"/>
  <c r="Y259" i="5"/>
  <c r="Z259" i="5" s="1"/>
  <c r="AB259" i="5" s="1"/>
  <c r="X260" i="5"/>
  <c r="Y260" i="5"/>
  <c r="Z260" i="5" s="1"/>
  <c r="AB260" i="5" s="1"/>
  <c r="X262" i="5"/>
  <c r="Y262" i="5"/>
  <c r="Z262" i="5" s="1"/>
  <c r="AB262" i="5" s="1"/>
  <c r="X264" i="5"/>
  <c r="Y264" i="5"/>
  <c r="Z264" i="5" s="1"/>
  <c r="AB264" i="5" s="1"/>
  <c r="X266" i="5"/>
  <c r="Y266" i="5"/>
  <c r="Z266" i="5" s="1"/>
  <c r="AB266" i="5" s="1"/>
  <c r="X268" i="5"/>
  <c r="Y268" i="5"/>
  <c r="Z268" i="5" s="1"/>
  <c r="AB268" i="5" s="1"/>
  <c r="X270" i="5"/>
  <c r="Y270" i="5"/>
  <c r="Z270" i="5" s="1"/>
  <c r="AB270" i="5" s="1"/>
  <c r="X272" i="5"/>
  <c r="Y272" i="5"/>
  <c r="Z272" i="5" s="1"/>
  <c r="AB272" i="5" s="1"/>
  <c r="X274" i="5"/>
  <c r="Y274" i="5"/>
  <c r="Z274" i="5" s="1"/>
  <c r="AB274" i="5" s="1"/>
  <c r="X276" i="5"/>
  <c r="Y276" i="5"/>
  <c r="Z276" i="5" s="1"/>
  <c r="AB276" i="5" s="1"/>
  <c r="X278" i="5"/>
  <c r="Y278" i="5"/>
  <c r="Z278" i="5" s="1"/>
  <c r="X280" i="5"/>
  <c r="Y280" i="5"/>
  <c r="Z280" i="5" s="1"/>
  <c r="AB280" i="5" s="1"/>
  <c r="X282" i="5"/>
  <c r="Y282" i="5"/>
  <c r="Z282" i="5" s="1"/>
  <c r="AB282" i="5" s="1"/>
  <c r="X284" i="5"/>
  <c r="Y284" i="5"/>
  <c r="Z284" i="5" s="1"/>
  <c r="AB284" i="5" s="1"/>
  <c r="X286" i="5"/>
  <c r="Y286" i="5"/>
  <c r="Z286" i="5" s="1"/>
  <c r="AB286" i="5" s="1"/>
  <c r="X288" i="5"/>
  <c r="Y288" i="5"/>
  <c r="Z288" i="5" s="1"/>
  <c r="AB288" i="5" s="1"/>
  <c r="X290" i="5"/>
  <c r="Y290" i="5"/>
  <c r="Z290" i="5" s="1"/>
  <c r="AB290" i="5" s="1"/>
  <c r="X292" i="5"/>
  <c r="Y292" i="5"/>
  <c r="Z292" i="5" s="1"/>
  <c r="AB292" i="5" s="1"/>
  <c r="X294" i="5"/>
  <c r="Y294" i="5"/>
  <c r="Z294" i="5" s="1"/>
  <c r="AB294" i="5" s="1"/>
  <c r="X296" i="5"/>
  <c r="Y296" i="5"/>
  <c r="Z296" i="5" s="1"/>
  <c r="AB296" i="5" s="1"/>
  <c r="X298" i="5"/>
  <c r="Y298" i="5"/>
  <c r="Z298" i="5" s="1"/>
  <c r="AB298" i="5" s="1"/>
  <c r="X300" i="5"/>
  <c r="Y300" i="5"/>
  <c r="Z300" i="5" s="1"/>
  <c r="AB300" i="5" s="1"/>
  <c r="X302" i="5"/>
  <c r="Y302" i="5"/>
  <c r="Z302" i="5" s="1"/>
  <c r="AB302" i="5" s="1"/>
  <c r="X304" i="5"/>
  <c r="Y304" i="5"/>
  <c r="Z304" i="5" s="1"/>
  <c r="AB304" i="5" s="1"/>
  <c r="X306" i="5"/>
  <c r="Y306" i="5"/>
  <c r="Z306" i="5" s="1"/>
  <c r="AB306" i="5" s="1"/>
  <c r="X308" i="5"/>
  <c r="Y308" i="5"/>
  <c r="Z308" i="5" s="1"/>
  <c r="AB308" i="5" s="1"/>
  <c r="X310" i="5"/>
  <c r="Y310" i="5"/>
  <c r="Z310" i="5" s="1"/>
  <c r="AB310" i="5" s="1"/>
  <c r="X312" i="5"/>
  <c r="Y312" i="5"/>
  <c r="Z312" i="5" s="1"/>
  <c r="AB312" i="5" s="1"/>
  <c r="X314" i="5"/>
  <c r="Y314" i="5"/>
  <c r="Z314" i="5" s="1"/>
  <c r="AB314" i="5" s="1"/>
  <c r="X316" i="5"/>
  <c r="Y316" i="5"/>
  <c r="Z316" i="5" s="1"/>
  <c r="AB316" i="5" s="1"/>
  <c r="X318" i="5"/>
  <c r="Y318" i="5"/>
  <c r="Z318" i="5" s="1"/>
  <c r="AB318" i="5" s="1"/>
  <c r="X320" i="5"/>
  <c r="Y320" i="5"/>
  <c r="Z320" i="5" s="1"/>
  <c r="AB320" i="5" s="1"/>
  <c r="X322" i="5"/>
  <c r="Y322" i="5"/>
  <c r="Z322" i="5" s="1"/>
  <c r="AB322" i="5" s="1"/>
  <c r="X324" i="5"/>
  <c r="Y324" i="5"/>
  <c r="Z324" i="5" s="1"/>
  <c r="AB324" i="5" s="1"/>
  <c r="X326" i="5"/>
  <c r="Y326" i="5"/>
  <c r="Z326" i="5" s="1"/>
  <c r="AB326" i="5" s="1"/>
  <c r="X328" i="5"/>
  <c r="Y328" i="5"/>
  <c r="Z328" i="5" s="1"/>
  <c r="AB328" i="5" s="1"/>
  <c r="X330" i="5"/>
  <c r="Y330" i="5"/>
  <c r="Z330" i="5" s="1"/>
  <c r="AB330" i="5" s="1"/>
  <c r="X332" i="5"/>
  <c r="Y332" i="5"/>
  <c r="Z332" i="5" s="1"/>
  <c r="AB332" i="5" s="1"/>
  <c r="X334" i="5"/>
  <c r="Y334" i="5"/>
  <c r="Z334" i="5" s="1"/>
  <c r="AB334" i="5" s="1"/>
  <c r="X336" i="5"/>
  <c r="Y336" i="5"/>
  <c r="Z336" i="5" s="1"/>
  <c r="AB336" i="5" s="1"/>
  <c r="X338" i="5"/>
  <c r="Y338" i="5"/>
  <c r="Z338" i="5" s="1"/>
  <c r="AB338" i="5" s="1"/>
  <c r="X340" i="5"/>
  <c r="Y340" i="5"/>
  <c r="Z340" i="5" s="1"/>
  <c r="AB340" i="5" s="1"/>
  <c r="X342" i="5"/>
  <c r="Y342" i="5"/>
  <c r="Z342" i="5" s="1"/>
  <c r="AB342" i="5" s="1"/>
  <c r="X344" i="5"/>
  <c r="Y344" i="5"/>
  <c r="Z344" i="5" s="1"/>
  <c r="AB344" i="5" s="1"/>
  <c r="X346" i="5"/>
  <c r="Y346" i="5"/>
  <c r="Z346" i="5" s="1"/>
  <c r="AB346" i="5" s="1"/>
  <c r="X348" i="5"/>
  <c r="Y348" i="5"/>
  <c r="Z348" i="5" s="1"/>
  <c r="AB348" i="5" s="1"/>
  <c r="X350" i="5"/>
  <c r="Y350" i="5"/>
  <c r="Z350" i="5" s="1"/>
  <c r="AB350" i="5" s="1"/>
  <c r="X352" i="5"/>
  <c r="Y352" i="5"/>
  <c r="Z352" i="5" s="1"/>
  <c r="AB352" i="5" s="1"/>
  <c r="X354" i="5"/>
  <c r="Y354" i="5"/>
  <c r="X356" i="5"/>
  <c r="Y356" i="5"/>
  <c r="Z356" i="5" s="1"/>
  <c r="AB356" i="5" s="1"/>
  <c r="X358" i="5"/>
  <c r="Y358" i="5"/>
  <c r="Z358" i="5" s="1"/>
  <c r="AB358" i="5" s="1"/>
  <c r="X385" i="5"/>
  <c r="Y385" i="5"/>
  <c r="Z385" i="5" s="1"/>
  <c r="AB385" i="5" s="1"/>
  <c r="Y394" i="5"/>
  <c r="Z394" i="5" s="1"/>
  <c r="AB394" i="5" s="1"/>
  <c r="X394" i="5"/>
  <c r="Y396" i="5"/>
  <c r="Z396" i="5" s="1"/>
  <c r="AB396" i="5" s="1"/>
  <c r="X396" i="5"/>
  <c r="Y398" i="5"/>
  <c r="Z398" i="5" s="1"/>
  <c r="AB398" i="5" s="1"/>
  <c r="X398" i="5"/>
  <c r="Y185" i="5"/>
  <c r="Z185" i="5" s="1"/>
  <c r="AB185" i="5" s="1"/>
  <c r="Z228" i="5"/>
  <c r="AB228" i="5" s="1"/>
  <c r="Z230" i="5"/>
  <c r="AB230" i="5" s="1"/>
  <c r="Z232" i="5"/>
  <c r="AB232" i="5" s="1"/>
  <c r="Z234" i="5"/>
  <c r="AB234" i="5" s="1"/>
  <c r="Z236" i="5"/>
  <c r="AB236" i="5" s="1"/>
  <c r="Z238" i="5"/>
  <c r="AB238" i="5" s="1"/>
  <c r="Z240" i="5"/>
  <c r="AB240" i="5" s="1"/>
  <c r="Z242" i="5"/>
  <c r="AB242" i="5" s="1"/>
  <c r="Z244" i="5"/>
  <c r="AB244" i="5" s="1"/>
  <c r="Z246" i="5"/>
  <c r="AB246" i="5" s="1"/>
  <c r="Z248" i="5"/>
  <c r="AB248" i="5" s="1"/>
  <c r="Z250" i="5"/>
  <c r="AB250" i="5" s="1"/>
  <c r="Z252" i="5"/>
  <c r="AB252" i="5" s="1"/>
  <c r="Z254" i="5"/>
  <c r="AB254" i="5" s="1"/>
  <c r="Z256" i="5"/>
  <c r="AB256" i="5" s="1"/>
  <c r="Z258" i="5"/>
  <c r="AB258" i="5" s="1"/>
  <c r="X261" i="5"/>
  <c r="Y261" i="5"/>
  <c r="Z261" i="5" s="1"/>
  <c r="AB261" i="5" s="1"/>
  <c r="X263" i="5"/>
  <c r="Y263" i="5"/>
  <c r="Z263" i="5" s="1"/>
  <c r="AB263" i="5" s="1"/>
  <c r="X265" i="5"/>
  <c r="Y265" i="5"/>
  <c r="Z265" i="5" s="1"/>
  <c r="AB265" i="5" s="1"/>
  <c r="X267" i="5"/>
  <c r="Y267" i="5"/>
  <c r="Z267" i="5" s="1"/>
  <c r="AB267" i="5" s="1"/>
  <c r="X269" i="5"/>
  <c r="Y269" i="5"/>
  <c r="Z269" i="5" s="1"/>
  <c r="AB269" i="5" s="1"/>
  <c r="X271" i="5"/>
  <c r="Y271" i="5"/>
  <c r="Z271" i="5" s="1"/>
  <c r="AB271" i="5" s="1"/>
  <c r="X273" i="5"/>
  <c r="Y273" i="5"/>
  <c r="Z273" i="5" s="1"/>
  <c r="AB273" i="5" s="1"/>
  <c r="X275" i="5"/>
  <c r="Y275" i="5"/>
  <c r="Z275" i="5" s="1"/>
  <c r="AB275" i="5" s="1"/>
  <c r="X277" i="5"/>
  <c r="Y277" i="5"/>
  <c r="Z277" i="5" s="1"/>
  <c r="AB277" i="5" s="1"/>
  <c r="X279" i="5"/>
  <c r="Y279" i="5"/>
  <c r="Z279" i="5" s="1"/>
  <c r="AB279" i="5" s="1"/>
  <c r="X281" i="5"/>
  <c r="Y281" i="5"/>
  <c r="Z281" i="5" s="1"/>
  <c r="AB281" i="5" s="1"/>
  <c r="X283" i="5"/>
  <c r="Y283" i="5"/>
  <c r="Z283" i="5" s="1"/>
  <c r="AB283" i="5" s="1"/>
  <c r="X285" i="5"/>
  <c r="Y285" i="5"/>
  <c r="Z285" i="5" s="1"/>
  <c r="AB285" i="5" s="1"/>
  <c r="X287" i="5"/>
  <c r="Y287" i="5"/>
  <c r="Z287" i="5" s="1"/>
  <c r="AB287" i="5" s="1"/>
  <c r="X289" i="5"/>
  <c r="Y289" i="5"/>
  <c r="Z289" i="5" s="1"/>
  <c r="AB289" i="5" s="1"/>
  <c r="X291" i="5"/>
  <c r="Y291" i="5"/>
  <c r="Z291" i="5" s="1"/>
  <c r="AB291" i="5" s="1"/>
  <c r="X293" i="5"/>
  <c r="Y293" i="5"/>
  <c r="Z293" i="5" s="1"/>
  <c r="AB293" i="5" s="1"/>
  <c r="X295" i="5"/>
  <c r="Y295" i="5"/>
  <c r="Z295" i="5" s="1"/>
  <c r="AB295" i="5" s="1"/>
  <c r="X297" i="5"/>
  <c r="Y297" i="5"/>
  <c r="Z297" i="5" s="1"/>
  <c r="AB297" i="5" s="1"/>
  <c r="X299" i="5"/>
  <c r="Y299" i="5"/>
  <c r="Z299" i="5" s="1"/>
  <c r="AB299" i="5" s="1"/>
  <c r="X301" i="5"/>
  <c r="Y301" i="5"/>
  <c r="Z301" i="5" s="1"/>
  <c r="AB301" i="5" s="1"/>
  <c r="X303" i="5"/>
  <c r="Y303" i="5"/>
  <c r="Z303" i="5" s="1"/>
  <c r="AB303" i="5" s="1"/>
  <c r="X305" i="5"/>
  <c r="Y305" i="5"/>
  <c r="Z305" i="5" s="1"/>
  <c r="AB305" i="5" s="1"/>
  <c r="X307" i="5"/>
  <c r="Y307" i="5"/>
  <c r="Z307" i="5" s="1"/>
  <c r="AB307" i="5" s="1"/>
  <c r="X309" i="5"/>
  <c r="Y309" i="5"/>
  <c r="Z309" i="5" s="1"/>
  <c r="AB309" i="5" s="1"/>
  <c r="X311" i="5"/>
  <c r="Y311" i="5"/>
  <c r="Z311" i="5" s="1"/>
  <c r="AB311" i="5" s="1"/>
  <c r="X313" i="5"/>
  <c r="Y313" i="5"/>
  <c r="Z313" i="5" s="1"/>
  <c r="AB313" i="5" s="1"/>
  <c r="X315" i="5"/>
  <c r="Y315" i="5"/>
  <c r="Z315" i="5" s="1"/>
  <c r="AB315" i="5" s="1"/>
  <c r="X317" i="5"/>
  <c r="Y317" i="5"/>
  <c r="Z317" i="5" s="1"/>
  <c r="AB317" i="5" s="1"/>
  <c r="X319" i="5"/>
  <c r="Y319" i="5"/>
  <c r="Z319" i="5" s="1"/>
  <c r="AB319" i="5" s="1"/>
  <c r="X321" i="5"/>
  <c r="Y321" i="5"/>
  <c r="Z321" i="5" s="1"/>
  <c r="AB321" i="5" s="1"/>
  <c r="X323" i="5"/>
  <c r="Y323" i="5"/>
  <c r="Z323" i="5" s="1"/>
  <c r="AB323" i="5" s="1"/>
  <c r="X325" i="5"/>
  <c r="Y325" i="5"/>
  <c r="Z325" i="5" s="1"/>
  <c r="AB325" i="5" s="1"/>
  <c r="X327" i="5"/>
  <c r="Y327" i="5"/>
  <c r="Z327" i="5" s="1"/>
  <c r="AB327" i="5" s="1"/>
  <c r="X329" i="5"/>
  <c r="Y329" i="5"/>
  <c r="Z329" i="5" s="1"/>
  <c r="AB329" i="5" s="1"/>
  <c r="X331" i="5"/>
  <c r="Y331" i="5"/>
  <c r="Z331" i="5" s="1"/>
  <c r="AB331" i="5" s="1"/>
  <c r="X333" i="5"/>
  <c r="Y333" i="5"/>
  <c r="Z333" i="5" s="1"/>
  <c r="AB333" i="5" s="1"/>
  <c r="X335" i="5"/>
  <c r="Y335" i="5"/>
  <c r="Z335" i="5" s="1"/>
  <c r="AB335" i="5" s="1"/>
  <c r="X337" i="5"/>
  <c r="Y337" i="5"/>
  <c r="Z337" i="5" s="1"/>
  <c r="AB337" i="5" s="1"/>
  <c r="X339" i="5"/>
  <c r="Y339" i="5"/>
  <c r="Z339" i="5" s="1"/>
  <c r="AB339" i="5" s="1"/>
  <c r="X341" i="5"/>
  <c r="Y341" i="5"/>
  <c r="Z341" i="5" s="1"/>
  <c r="AB341" i="5" s="1"/>
  <c r="X343" i="5"/>
  <c r="Y343" i="5"/>
  <c r="Z343" i="5" s="1"/>
  <c r="AB343" i="5" s="1"/>
  <c r="X345" i="5"/>
  <c r="Y345" i="5"/>
  <c r="Z345" i="5" s="1"/>
  <c r="AB345" i="5" s="1"/>
  <c r="X347" i="5"/>
  <c r="Y347" i="5"/>
  <c r="Z347" i="5" s="1"/>
  <c r="AB347" i="5" s="1"/>
  <c r="X349" i="5"/>
  <c r="Y349" i="5"/>
  <c r="Z349" i="5" s="1"/>
  <c r="AB349" i="5" s="1"/>
  <c r="X351" i="5"/>
  <c r="Y351" i="5"/>
  <c r="Z351" i="5" s="1"/>
  <c r="AB351" i="5" s="1"/>
  <c r="X353" i="5"/>
  <c r="Y353" i="5"/>
  <c r="Z353" i="5" s="1"/>
  <c r="AB353" i="5" s="1"/>
  <c r="X355" i="5"/>
  <c r="Y355" i="5"/>
  <c r="Z355" i="5" s="1"/>
  <c r="AB355" i="5" s="1"/>
  <c r="X357" i="5"/>
  <c r="Y357" i="5"/>
  <c r="Z357" i="5" s="1"/>
  <c r="AB357" i="5" s="1"/>
  <c r="X359" i="5"/>
  <c r="Y359" i="5"/>
  <c r="Z359" i="5" s="1"/>
  <c r="AB359" i="5" s="1"/>
  <c r="X384" i="5"/>
  <c r="Y384" i="5"/>
  <c r="Z384" i="5" s="1"/>
  <c r="AB384" i="5" s="1"/>
  <c r="Y393" i="5"/>
  <c r="Z393" i="5" s="1"/>
  <c r="AB393" i="5" s="1"/>
  <c r="X393" i="5"/>
  <c r="Y395" i="5"/>
  <c r="Z395" i="5" s="1"/>
  <c r="AB395" i="5" s="1"/>
  <c r="X395" i="5"/>
  <c r="Y397" i="5"/>
  <c r="Z397" i="5" s="1"/>
  <c r="AB397" i="5" s="1"/>
  <c r="X397" i="5"/>
  <c r="X360" i="5"/>
  <c r="Z360" i="5"/>
  <c r="AB360" i="5" s="1"/>
  <c r="X361" i="5"/>
  <c r="Z361" i="5"/>
  <c r="AB361" i="5" s="1"/>
  <c r="X362" i="5"/>
  <c r="Z362" i="5"/>
  <c r="AB362" i="5" s="1"/>
  <c r="X363" i="5"/>
  <c r="Z363" i="5"/>
  <c r="AB363" i="5" s="1"/>
  <c r="X364" i="5"/>
  <c r="Z364" i="5"/>
  <c r="AB364" i="5" s="1"/>
  <c r="X365" i="5"/>
  <c r="Z365" i="5"/>
  <c r="AB365" i="5" s="1"/>
  <c r="X366" i="5"/>
  <c r="Z366" i="5"/>
  <c r="AB366" i="5" s="1"/>
  <c r="X367" i="5"/>
  <c r="Z367" i="5"/>
  <c r="AB367" i="5" s="1"/>
  <c r="X368" i="5"/>
  <c r="Z368" i="5"/>
  <c r="AB368" i="5" s="1"/>
  <c r="X369" i="5"/>
  <c r="Z369" i="5"/>
  <c r="AB369" i="5" s="1"/>
  <c r="X370" i="5"/>
  <c r="Z370" i="5"/>
  <c r="AB370" i="5" s="1"/>
  <c r="X371" i="5"/>
  <c r="Z371" i="5"/>
  <c r="AB371" i="5" s="1"/>
  <c r="X372" i="5"/>
  <c r="Z372" i="5"/>
  <c r="AB372" i="5" s="1"/>
  <c r="X373" i="5"/>
  <c r="Z373" i="5"/>
  <c r="AB373" i="5" s="1"/>
  <c r="X374" i="5"/>
  <c r="Z374" i="5"/>
  <c r="AB374" i="5" s="1"/>
  <c r="X375" i="5"/>
  <c r="Z375" i="5"/>
  <c r="AB375" i="5" s="1"/>
  <c r="X376" i="5"/>
  <c r="Z376" i="5"/>
  <c r="AB376" i="5" s="1"/>
  <c r="X377" i="5"/>
  <c r="Z377" i="5"/>
  <c r="AB377" i="5" s="1"/>
  <c r="X378" i="5"/>
  <c r="Z378" i="5"/>
  <c r="AB378" i="5" s="1"/>
  <c r="X379" i="5"/>
  <c r="Z379" i="5"/>
  <c r="AB379" i="5" s="1"/>
  <c r="X380" i="5"/>
  <c r="Z380" i="5"/>
  <c r="AB380" i="5" s="1"/>
  <c r="X381" i="5"/>
  <c r="Z381" i="5"/>
  <c r="AB381" i="5" s="1"/>
  <c r="X382" i="5"/>
  <c r="Z382" i="5"/>
  <c r="AB382" i="5" s="1"/>
  <c r="Y386" i="5"/>
  <c r="Z386" i="5" s="1"/>
  <c r="AB386" i="5" s="1"/>
  <c r="Y387" i="5"/>
  <c r="Z387" i="5" s="1"/>
  <c r="AB387" i="5" s="1"/>
  <c r="Y388" i="5"/>
  <c r="Z388" i="5" s="1"/>
  <c r="AB388" i="5" s="1"/>
  <c r="Y389" i="5"/>
  <c r="Z389" i="5" s="1"/>
  <c r="AB389" i="5" s="1"/>
  <c r="Y390" i="5"/>
  <c r="Z390" i="5" s="1"/>
  <c r="AB390" i="5" s="1"/>
  <c r="Z392" i="5"/>
  <c r="Z399" i="5"/>
  <c r="AB399" i="5" s="1"/>
  <c r="Z401" i="5"/>
  <c r="AB401" i="5" s="1"/>
  <c r="Z403" i="5"/>
  <c r="AB403" i="5" s="1"/>
  <c r="Z405" i="5"/>
  <c r="AB405" i="5" s="1"/>
  <c r="Z407" i="5"/>
  <c r="AB407" i="5" s="1"/>
  <c r="Z409" i="5"/>
  <c r="AB409" i="5" s="1"/>
  <c r="Z437" i="5"/>
  <c r="Z439" i="5"/>
  <c r="Z442" i="5"/>
  <c r="Z444" i="5"/>
  <c r="Z446" i="5"/>
  <c r="X448" i="5"/>
  <c r="Y448" i="5"/>
  <c r="Z448" i="5" s="1"/>
  <c r="X450" i="5"/>
  <c r="Y450" i="5"/>
  <c r="Z450" i="5" s="1"/>
  <c r="Y453" i="5"/>
  <c r="Z453" i="5" s="1"/>
  <c r="X453" i="5"/>
  <c r="X454" i="5"/>
  <c r="Y454" i="5"/>
  <c r="Z454" i="5" s="1"/>
  <c r="X456" i="5"/>
  <c r="Y456" i="5"/>
  <c r="Z456" i="5" s="1"/>
  <c r="X460" i="5"/>
  <c r="Y460" i="5"/>
  <c r="Z460" i="5" s="1"/>
  <c r="X467" i="5"/>
  <c r="Y467" i="5"/>
  <c r="Z467" i="5" s="1"/>
  <c r="X469" i="5"/>
  <c r="Y469" i="5"/>
  <c r="Z469" i="5" s="1"/>
  <c r="X471" i="5"/>
  <c r="Y471" i="5"/>
  <c r="Z471" i="5" s="1"/>
  <c r="X473" i="5"/>
  <c r="Y473" i="5"/>
  <c r="Z473" i="5" s="1"/>
  <c r="X476" i="5"/>
  <c r="Y476" i="5"/>
  <c r="Z476" i="5" s="1"/>
  <c r="X386" i="5"/>
  <c r="X387" i="5"/>
  <c r="X388" i="5"/>
  <c r="X389" i="5"/>
  <c r="X390" i="5"/>
  <c r="X399" i="5"/>
  <c r="Z400" i="5"/>
  <c r="AB400" i="5" s="1"/>
  <c r="X401" i="5"/>
  <c r="Z402" i="5"/>
  <c r="AB402" i="5" s="1"/>
  <c r="X403" i="5"/>
  <c r="Z404" i="5"/>
  <c r="AB404" i="5" s="1"/>
  <c r="X405" i="5"/>
  <c r="Z406" i="5"/>
  <c r="AB406" i="5" s="1"/>
  <c r="X407" i="5"/>
  <c r="V408" i="5"/>
  <c r="W408" i="5" s="1"/>
  <c r="X409" i="5"/>
  <c r="Z410" i="5"/>
  <c r="AB410" i="5" s="1"/>
  <c r="Z412" i="5"/>
  <c r="AB412" i="5" s="1"/>
  <c r="X412" i="5"/>
  <c r="Z413" i="5"/>
  <c r="AB413" i="5" s="1"/>
  <c r="X413" i="5"/>
  <c r="Z414" i="5"/>
  <c r="AB414" i="5" s="1"/>
  <c r="X414" i="5"/>
  <c r="Z415" i="5"/>
  <c r="AB415" i="5" s="1"/>
  <c r="X415" i="5"/>
  <c r="Z416" i="5"/>
  <c r="AB416" i="5" s="1"/>
  <c r="X416" i="5"/>
  <c r="Z417" i="5"/>
  <c r="AB417" i="5" s="1"/>
  <c r="X417" i="5"/>
  <c r="Z418" i="5"/>
  <c r="AB418" i="5" s="1"/>
  <c r="X418" i="5"/>
  <c r="Z419" i="5"/>
  <c r="AB419" i="5" s="1"/>
  <c r="X419" i="5"/>
  <c r="X420" i="5"/>
  <c r="Z421" i="5"/>
  <c r="AB421" i="5" s="1"/>
  <c r="X421" i="5"/>
  <c r="Z422" i="5"/>
  <c r="AB422" i="5" s="1"/>
  <c r="Z423" i="5"/>
  <c r="AB423" i="5" s="1"/>
  <c r="Z424" i="5"/>
  <c r="AB424" i="5" s="1"/>
  <c r="Z425" i="5"/>
  <c r="AB425" i="5" s="1"/>
  <c r="X437" i="5"/>
  <c r="Z438" i="5"/>
  <c r="X439" i="5"/>
  <c r="Z440" i="5"/>
  <c r="Z441" i="5"/>
  <c r="X441" i="5"/>
  <c r="X442" i="5"/>
  <c r="Z443" i="5"/>
  <c r="X444" i="5"/>
  <c r="Z445" i="5"/>
  <c r="X446" i="5"/>
  <c r="Z447" i="5"/>
  <c r="X449" i="5"/>
  <c r="Y449" i="5"/>
  <c r="Z449" i="5" s="1"/>
  <c r="X451" i="5"/>
  <c r="Y451" i="5"/>
  <c r="Z451" i="5" s="1"/>
  <c r="Y452" i="5"/>
  <c r="Z452" i="5" s="1"/>
  <c r="X452" i="5"/>
  <c r="X455" i="5"/>
  <c r="Y455" i="5"/>
  <c r="Z455" i="5" s="1"/>
  <c r="X457" i="5"/>
  <c r="Y457" i="5"/>
  <c r="Z457" i="5" s="1"/>
  <c r="X459" i="5"/>
  <c r="Y459" i="5"/>
  <c r="Z459" i="5" s="1"/>
  <c r="X461" i="5"/>
  <c r="Y461" i="5"/>
  <c r="Z461" i="5" s="1"/>
  <c r="X468" i="5"/>
  <c r="Y468" i="5"/>
  <c r="Z468" i="5" s="1"/>
  <c r="X470" i="5"/>
  <c r="Y470" i="5"/>
  <c r="Z470" i="5" s="1"/>
  <c r="X472" i="5"/>
  <c r="Y472" i="5"/>
  <c r="Z472" i="5" s="1"/>
  <c r="X475" i="5"/>
  <c r="Y475" i="5"/>
  <c r="Z475" i="5" s="1"/>
  <c r="X458" i="5"/>
  <c r="Z458" i="5"/>
  <c r="X462" i="5"/>
  <c r="Z462" i="5"/>
  <c r="X463" i="5"/>
  <c r="Z463" i="5"/>
  <c r="X464" i="5"/>
  <c r="Z464" i="5"/>
  <c r="X465" i="5"/>
  <c r="Z465" i="5"/>
  <c r="X466" i="5"/>
  <c r="Z466" i="5"/>
  <c r="Y477" i="5"/>
  <c r="Z477" i="5" s="1"/>
  <c r="Y478" i="5"/>
  <c r="Z478" i="5" s="1"/>
  <c r="Y479" i="5"/>
  <c r="Z479" i="5" s="1"/>
  <c r="Y480" i="5"/>
  <c r="Z480" i="5" s="1"/>
  <c r="Y481" i="5"/>
  <c r="Z481" i="5" s="1"/>
  <c r="Y482" i="5"/>
  <c r="Z482" i="5" s="1"/>
  <c r="Y483" i="5"/>
  <c r="Z483" i="5" s="1"/>
  <c r="Y484" i="5"/>
  <c r="Z484" i="5" s="1"/>
  <c r="Y485" i="5"/>
  <c r="Z485" i="5" s="1"/>
  <c r="Y486" i="5"/>
  <c r="Z486" i="5" s="1"/>
  <c r="Y487" i="5"/>
  <c r="Z487" i="5" s="1"/>
  <c r="Y488" i="5"/>
  <c r="Z488" i="5" s="1"/>
  <c r="Y489" i="5"/>
  <c r="Z489" i="5" s="1"/>
  <c r="Y490" i="5"/>
  <c r="Z490" i="5" s="1"/>
  <c r="Y491" i="5"/>
  <c r="Z491" i="5" s="1"/>
  <c r="Y492" i="5"/>
  <c r="Z492" i="5" s="1"/>
  <c r="Y493" i="5"/>
  <c r="Z493" i="5" s="1"/>
  <c r="Y494" i="5"/>
  <c r="Z494" i="5" s="1"/>
  <c r="Y495" i="5"/>
  <c r="Z495" i="5" s="1"/>
  <c r="Y496" i="5"/>
  <c r="Z496" i="5" s="1"/>
  <c r="Y497" i="5"/>
  <c r="Z497" i="5" s="1"/>
  <c r="Y498" i="5"/>
  <c r="Z498" i="5" s="1"/>
  <c r="Y499" i="5"/>
  <c r="Z499" i="5" s="1"/>
  <c r="Y500" i="5"/>
  <c r="Z500" i="5" s="1"/>
  <c r="Y501" i="5"/>
  <c r="Z501" i="5" s="1"/>
  <c r="Y502" i="5"/>
  <c r="Z502" i="5" s="1"/>
  <c r="Y503" i="5"/>
  <c r="Z503" i="5" s="1"/>
  <c r="Y504" i="5"/>
  <c r="Z504" i="5" s="1"/>
  <c r="Y505" i="5"/>
  <c r="Z505" i="5" s="1"/>
  <c r="Y506" i="5"/>
  <c r="Z506" i="5" s="1"/>
  <c r="Y507" i="5"/>
  <c r="Z507" i="5" s="1"/>
  <c r="Y508" i="5"/>
  <c r="Z508" i="5" s="1"/>
  <c r="Y509" i="5"/>
  <c r="Z509" i="5" s="1"/>
  <c r="Y510" i="5"/>
  <c r="Z510" i="5" s="1"/>
  <c r="Y511" i="5"/>
  <c r="Z511" i="5" s="1"/>
  <c r="Y512" i="5"/>
  <c r="Z512" i="5" s="1"/>
  <c r="Y513" i="5"/>
  <c r="Z513" i="5" s="1"/>
  <c r="Y514" i="5"/>
  <c r="Z514" i="5" s="1"/>
  <c r="Y515" i="5"/>
  <c r="Z515" i="5" s="1"/>
  <c r="Y516" i="5"/>
  <c r="Z516" i="5" s="1"/>
  <c r="Y517" i="5"/>
  <c r="Z517" i="5" s="1"/>
  <c r="Y518" i="5"/>
  <c r="Z518" i="5" s="1"/>
  <c r="Y519" i="5"/>
  <c r="Z519" i="5" s="1"/>
  <c r="Y520" i="5"/>
  <c r="Z520" i="5" s="1"/>
  <c r="Y521" i="5"/>
  <c r="Z521" i="5" s="1"/>
  <c r="Y522" i="5"/>
  <c r="Z522" i="5" s="1"/>
  <c r="Z524" i="5"/>
  <c r="Y526" i="5"/>
  <c r="Z526" i="5" s="1"/>
  <c r="X526" i="5"/>
  <c r="Y528" i="5"/>
  <c r="Z528" i="5" s="1"/>
  <c r="X528" i="5"/>
  <c r="Y530" i="5"/>
  <c r="Z530" i="5" s="1"/>
  <c r="X530" i="5"/>
  <c r="Y536" i="5"/>
  <c r="Z536" i="5" s="1"/>
  <c r="X536" i="5"/>
  <c r="Y538" i="5"/>
  <c r="Z538" i="5" s="1"/>
  <c r="X538" i="5"/>
  <c r="Y540" i="5"/>
  <c r="Z540" i="5" s="1"/>
  <c r="X540" i="5"/>
  <c r="Y541" i="5"/>
  <c r="Z541" i="5" s="1"/>
  <c r="X541" i="5"/>
  <c r="Y565" i="5"/>
  <c r="Z565" i="5" s="1"/>
  <c r="X565" i="5"/>
  <c r="Y567" i="5"/>
  <c r="Z567" i="5" s="1"/>
  <c r="X567" i="5"/>
  <c r="Y569" i="5"/>
  <c r="Z569" i="5" s="1"/>
  <c r="X569" i="5"/>
  <c r="Y573" i="5"/>
  <c r="Z573" i="5" s="1"/>
  <c r="X573" i="5"/>
  <c r="Y575" i="5"/>
  <c r="Z575" i="5" s="1"/>
  <c r="X575" i="5"/>
  <c r="Y577" i="5"/>
  <c r="Z577" i="5" s="1"/>
  <c r="X577" i="5"/>
  <c r="Y579" i="5"/>
  <c r="Z579" i="5" s="1"/>
  <c r="X579" i="5"/>
  <c r="Y581" i="5"/>
  <c r="Z581" i="5" s="1"/>
  <c r="X581" i="5"/>
  <c r="Y583" i="5"/>
  <c r="Z583" i="5" s="1"/>
  <c r="X583" i="5"/>
  <c r="Y585" i="5"/>
  <c r="Z585" i="5" s="1"/>
  <c r="X585" i="5"/>
  <c r="Y587" i="5"/>
  <c r="Z587" i="5" s="1"/>
  <c r="X587" i="5"/>
  <c r="Y589" i="5"/>
  <c r="Z589" i="5" s="1"/>
  <c r="X589" i="5"/>
  <c r="X477" i="5"/>
  <c r="X478" i="5"/>
  <c r="X479" i="5"/>
  <c r="X480" i="5"/>
  <c r="X481" i="5"/>
  <c r="X482" i="5"/>
  <c r="X483" i="5"/>
  <c r="X484" i="5"/>
  <c r="X485" i="5"/>
  <c r="X486" i="5"/>
  <c r="X487" i="5"/>
  <c r="X488" i="5"/>
  <c r="X489" i="5"/>
  <c r="X490" i="5"/>
  <c r="X491" i="5"/>
  <c r="X492" i="5"/>
  <c r="X493" i="5"/>
  <c r="X494" i="5"/>
  <c r="X495" i="5"/>
  <c r="X496" i="5"/>
  <c r="X497" i="5"/>
  <c r="X498" i="5"/>
  <c r="X499" i="5"/>
  <c r="X500" i="5"/>
  <c r="X501" i="5"/>
  <c r="X502" i="5"/>
  <c r="X503" i="5"/>
  <c r="X504" i="5"/>
  <c r="X505" i="5"/>
  <c r="X506" i="5"/>
  <c r="X507" i="5"/>
  <c r="X508" i="5"/>
  <c r="X509" i="5"/>
  <c r="X510" i="5"/>
  <c r="X511" i="5"/>
  <c r="X512" i="5"/>
  <c r="X513" i="5"/>
  <c r="X514" i="5"/>
  <c r="X515" i="5"/>
  <c r="X516" i="5"/>
  <c r="X517" i="5"/>
  <c r="X518" i="5"/>
  <c r="X519" i="5"/>
  <c r="X520" i="5"/>
  <c r="X521" i="5"/>
  <c r="X522" i="5"/>
  <c r="Z523" i="5"/>
  <c r="X524" i="5"/>
  <c r="Z525" i="5"/>
  <c r="Y527" i="5"/>
  <c r="Z527" i="5" s="1"/>
  <c r="X527" i="5"/>
  <c r="Y529" i="5"/>
  <c r="Z529" i="5" s="1"/>
  <c r="X529" i="5"/>
  <c r="Y531" i="5"/>
  <c r="Z531" i="5" s="1"/>
  <c r="X531" i="5"/>
  <c r="Y537" i="5"/>
  <c r="Z537" i="5" s="1"/>
  <c r="X537" i="5"/>
  <c r="Y539" i="5"/>
  <c r="Z539" i="5" s="1"/>
  <c r="X539" i="5"/>
  <c r="Y542" i="5"/>
  <c r="Z542" i="5" s="1"/>
  <c r="X542" i="5"/>
  <c r="Y564" i="5"/>
  <c r="Z564" i="5" s="1"/>
  <c r="X564" i="5"/>
  <c r="Y566" i="5"/>
  <c r="Z566" i="5" s="1"/>
  <c r="X566" i="5"/>
  <c r="Y568" i="5"/>
  <c r="Z568" i="5" s="1"/>
  <c r="X568" i="5"/>
  <c r="Y570" i="5"/>
  <c r="Z570" i="5" s="1"/>
  <c r="X570" i="5"/>
  <c r="Y572" i="5"/>
  <c r="Z572" i="5" s="1"/>
  <c r="X572" i="5"/>
  <c r="Y574" i="5"/>
  <c r="Z574" i="5" s="1"/>
  <c r="X574" i="5"/>
  <c r="Y576" i="5"/>
  <c r="Z576" i="5" s="1"/>
  <c r="X576" i="5"/>
  <c r="Y578" i="5"/>
  <c r="Z578" i="5" s="1"/>
  <c r="X578" i="5"/>
  <c r="Y580" i="5"/>
  <c r="Z580" i="5" s="1"/>
  <c r="X580" i="5"/>
  <c r="Y582" i="5"/>
  <c r="Z582" i="5" s="1"/>
  <c r="X582" i="5"/>
  <c r="Y584" i="5"/>
  <c r="Z584" i="5" s="1"/>
  <c r="X584" i="5"/>
  <c r="Y586" i="5"/>
  <c r="Z586" i="5" s="1"/>
  <c r="X586" i="5"/>
  <c r="Y588" i="5"/>
  <c r="Z588" i="5" s="1"/>
  <c r="X588" i="5"/>
  <c r="Y590" i="5"/>
  <c r="Z590" i="5" s="1"/>
  <c r="X590" i="5"/>
  <c r="X532" i="5"/>
  <c r="Z532" i="5"/>
  <c r="X533" i="5"/>
  <c r="Z533" i="5"/>
  <c r="X534" i="5"/>
  <c r="Z534" i="5"/>
  <c r="X535" i="5"/>
  <c r="Z535" i="5"/>
  <c r="Y543" i="5"/>
  <c r="Z543" i="5" s="1"/>
  <c r="Y544" i="5"/>
  <c r="Z544" i="5" s="1"/>
  <c r="Y545" i="5"/>
  <c r="Z545" i="5" s="1"/>
  <c r="Y546" i="5"/>
  <c r="Z546" i="5" s="1"/>
  <c r="Y547" i="5"/>
  <c r="Z547" i="5" s="1"/>
  <c r="Y548" i="5"/>
  <c r="Z548" i="5" s="1"/>
  <c r="Y549" i="5"/>
  <c r="Z549" i="5" s="1"/>
  <c r="Y550" i="5"/>
  <c r="Z550" i="5" s="1"/>
  <c r="Y554" i="5"/>
  <c r="Z554" i="5" s="1"/>
  <c r="Y555" i="5"/>
  <c r="Z555" i="5" s="1"/>
  <c r="Y556" i="5"/>
  <c r="Z556" i="5" s="1"/>
  <c r="Y558" i="5"/>
  <c r="Z558" i="5" s="1"/>
  <c r="Y560" i="5"/>
  <c r="Z560" i="5" s="1"/>
  <c r="Y562" i="5"/>
  <c r="Z562" i="5" s="1"/>
  <c r="Z571" i="5"/>
  <c r="X591" i="5"/>
  <c r="Z591" i="5"/>
  <c r="X592" i="5"/>
  <c r="Z592" i="5"/>
  <c r="X593" i="5"/>
  <c r="Z593" i="5"/>
  <c r="X594" i="5"/>
  <c r="Z595" i="5"/>
  <c r="X596" i="5"/>
  <c r="X599" i="5"/>
  <c r="Z599" i="5"/>
  <c r="X605" i="5"/>
  <c r="Y605" i="5"/>
  <c r="Z605" i="5" s="1"/>
  <c r="X607" i="5"/>
  <c r="Y607" i="5"/>
  <c r="Z607" i="5" s="1"/>
  <c r="X609" i="5"/>
  <c r="Y609" i="5"/>
  <c r="Z609" i="5" s="1"/>
  <c r="X611" i="5"/>
  <c r="Y611" i="5"/>
  <c r="Z611" i="5" s="1"/>
  <c r="X613" i="5"/>
  <c r="Y613" i="5"/>
  <c r="Z613" i="5" s="1"/>
  <c r="X615" i="5"/>
  <c r="Y615" i="5"/>
  <c r="Z615" i="5" s="1"/>
  <c r="X617" i="5"/>
  <c r="Y617" i="5"/>
  <c r="Z617" i="5" s="1"/>
  <c r="X619" i="5"/>
  <c r="Y619" i="5"/>
  <c r="Z619" i="5" s="1"/>
  <c r="X621" i="5"/>
  <c r="Y621" i="5"/>
  <c r="Z621" i="5" s="1"/>
  <c r="X623" i="5"/>
  <c r="Y623" i="5"/>
  <c r="Z623" i="5" s="1"/>
  <c r="X625" i="5"/>
  <c r="Y625" i="5"/>
  <c r="Z625" i="5" s="1"/>
  <c r="X627" i="5"/>
  <c r="Y627" i="5"/>
  <c r="Z627" i="5" s="1"/>
  <c r="X634" i="5"/>
  <c r="Y634" i="5"/>
  <c r="Z634" i="5" s="1"/>
  <c r="X636" i="5"/>
  <c r="Y636" i="5"/>
  <c r="Z636" i="5" s="1"/>
  <c r="X638" i="5"/>
  <c r="Y638" i="5"/>
  <c r="Z638" i="5" s="1"/>
  <c r="Y641" i="5"/>
  <c r="Z641" i="5" s="1"/>
  <c r="X641" i="5"/>
  <c r="Y643" i="5"/>
  <c r="Z643" i="5" s="1"/>
  <c r="X643" i="5"/>
  <c r="Y650" i="5"/>
  <c r="Z650" i="5" s="1"/>
  <c r="X650" i="5"/>
  <c r="Y652" i="5"/>
  <c r="Z652" i="5" s="1"/>
  <c r="X652" i="5"/>
  <c r="Y654" i="5"/>
  <c r="Z654" i="5" s="1"/>
  <c r="X654" i="5"/>
  <c r="Y656" i="5"/>
  <c r="Z656" i="5" s="1"/>
  <c r="X656" i="5"/>
  <c r="Y658" i="5"/>
  <c r="Z658" i="5" s="1"/>
  <c r="X658" i="5"/>
  <c r="Y662" i="5"/>
  <c r="Z662" i="5" s="1"/>
  <c r="X662" i="5"/>
  <c r="Y666" i="5"/>
  <c r="Z666" i="5" s="1"/>
  <c r="X666" i="5"/>
  <c r="Y670" i="5"/>
  <c r="Z670" i="5" s="1"/>
  <c r="X543" i="5"/>
  <c r="X544" i="5"/>
  <c r="X545" i="5"/>
  <c r="X546" i="5"/>
  <c r="X547" i="5"/>
  <c r="X548" i="5"/>
  <c r="X549" i="5"/>
  <c r="X550" i="5"/>
  <c r="X554" i="5"/>
  <c r="X555" i="5"/>
  <c r="X556" i="5"/>
  <c r="X558" i="5"/>
  <c r="X560" i="5"/>
  <c r="X562" i="5"/>
  <c r="Z594" i="5"/>
  <c r="Z596" i="5"/>
  <c r="Z597" i="5"/>
  <c r="X597" i="5"/>
  <c r="Z598" i="5"/>
  <c r="X598" i="5"/>
  <c r="Y600" i="5"/>
  <c r="Z600" i="5" s="1"/>
  <c r="X600" i="5"/>
  <c r="Y602" i="5"/>
  <c r="Z602" i="5" s="1"/>
  <c r="X602" i="5"/>
  <c r="Z604" i="5"/>
  <c r="X604" i="5"/>
  <c r="X606" i="5"/>
  <c r="Y606" i="5"/>
  <c r="Z606" i="5" s="1"/>
  <c r="X608" i="5"/>
  <c r="Y608" i="5"/>
  <c r="Z608" i="5" s="1"/>
  <c r="X610" i="5"/>
  <c r="Y610" i="5"/>
  <c r="Z610" i="5" s="1"/>
  <c r="X612" i="5"/>
  <c r="Y612" i="5"/>
  <c r="Z612" i="5" s="1"/>
  <c r="X614" i="5"/>
  <c r="Y614" i="5"/>
  <c r="Z614" i="5" s="1"/>
  <c r="X616" i="5"/>
  <c r="Y616" i="5"/>
  <c r="Z616" i="5" s="1"/>
  <c r="X618" i="5"/>
  <c r="Y618" i="5"/>
  <c r="Z618" i="5" s="1"/>
  <c r="X620" i="5"/>
  <c r="Y620" i="5"/>
  <c r="Z620" i="5" s="1"/>
  <c r="X622" i="5"/>
  <c r="Y622" i="5"/>
  <c r="Z622" i="5" s="1"/>
  <c r="X624" i="5"/>
  <c r="Y624" i="5"/>
  <c r="Z624" i="5" s="1"/>
  <c r="Y631" i="5"/>
  <c r="Z631" i="5" s="1"/>
  <c r="X631" i="5"/>
  <c r="X633" i="5"/>
  <c r="Y633" i="5"/>
  <c r="Z633" i="5" s="1"/>
  <c r="X635" i="5"/>
  <c r="Y635" i="5"/>
  <c r="Z635" i="5" s="1"/>
  <c r="X637" i="5"/>
  <c r="Y637" i="5"/>
  <c r="Z637" i="5" s="1"/>
  <c r="Y660" i="5"/>
  <c r="Z660" i="5" s="1"/>
  <c r="X660" i="5"/>
  <c r="Y664" i="5"/>
  <c r="Z664" i="5" s="1"/>
  <c r="X664" i="5"/>
  <c r="Y668" i="5"/>
  <c r="Z668" i="5" s="1"/>
  <c r="Z601" i="5"/>
  <c r="Z603" i="5"/>
  <c r="Z630" i="5"/>
  <c r="X630" i="5"/>
  <c r="Z640" i="5"/>
  <c r="Z642" i="5"/>
  <c r="Z644" i="5"/>
  <c r="Z646" i="5"/>
  <c r="X646" i="5"/>
  <c r="Z647" i="5"/>
  <c r="X647" i="5"/>
  <c r="Z648" i="5"/>
  <c r="X648" i="5"/>
  <c r="Z651" i="5"/>
  <c r="Z653" i="5"/>
  <c r="Z655" i="5"/>
  <c r="Z657" i="5"/>
  <c r="Y733" i="5"/>
  <c r="Z733" i="5" s="1"/>
  <c r="AB733" i="5" s="1"/>
  <c r="X733" i="5"/>
  <c r="Y735" i="5"/>
  <c r="Z735" i="5" s="1"/>
  <c r="AB735" i="5" s="1"/>
  <c r="X735" i="5"/>
  <c r="Y737" i="5"/>
  <c r="Z737" i="5" s="1"/>
  <c r="AB737" i="5" s="1"/>
  <c r="Z661" i="5"/>
  <c r="Z663" i="5"/>
  <c r="Z665" i="5"/>
  <c r="Z667" i="5"/>
  <c r="Z669" i="5"/>
  <c r="D753" i="5"/>
  <c r="G753" i="5" s="1"/>
  <c r="E740" i="5"/>
  <c r="V732" i="5"/>
  <c r="W732" i="5" s="1"/>
  <c r="Z734" i="5"/>
  <c r="AB734" i="5" s="1"/>
  <c r="Y736" i="5"/>
  <c r="Z736" i="5" s="1"/>
  <c r="AB736" i="5" s="1"/>
  <c r="Z738" i="5"/>
  <c r="AB738" i="5" s="1"/>
  <c r="Y436" i="5" l="1"/>
  <c r="Z436" i="5" s="1"/>
  <c r="W724" i="5"/>
  <c r="V433" i="5"/>
  <c r="AB621" i="5"/>
  <c r="AC621" i="5" s="1"/>
  <c r="AD621" i="5" s="1"/>
  <c r="AB540" i="5"/>
  <c r="AC540" i="5" s="1"/>
  <c r="AD540" i="5" s="1"/>
  <c r="AB455" i="5"/>
  <c r="AC455" i="5" s="1"/>
  <c r="AD455" i="5" s="1"/>
  <c r="AB618" i="5"/>
  <c r="AC618" i="5" s="1"/>
  <c r="AD618" i="5" s="1"/>
  <c r="AB634" i="5"/>
  <c r="AC634" i="5" s="1"/>
  <c r="AD634" i="5" s="1"/>
  <c r="AB605" i="5"/>
  <c r="AC605" i="5" s="1"/>
  <c r="AD605" i="5" s="1"/>
  <c r="AB583" i="5"/>
  <c r="AC583" i="5" s="1"/>
  <c r="AD583" i="5" s="1"/>
  <c r="AB536" i="5"/>
  <c r="AC536" i="5" s="1"/>
  <c r="AD536" i="5" s="1"/>
  <c r="AB506" i="5"/>
  <c r="AC506" i="5" s="1"/>
  <c r="AD506" i="5" s="1"/>
  <c r="AB482" i="5"/>
  <c r="AC482" i="5" s="1"/>
  <c r="AD482" i="5" s="1"/>
  <c r="AB468" i="5"/>
  <c r="AC468" i="5" s="1"/>
  <c r="AD468" i="5" s="1"/>
  <c r="AB440" i="5"/>
  <c r="AC440" i="5" s="1"/>
  <c r="AD440" i="5" s="1"/>
  <c r="AB439" i="5"/>
  <c r="AC439" i="5" s="1"/>
  <c r="AD439" i="5" s="1"/>
  <c r="AB601" i="5"/>
  <c r="AC601" i="5" s="1"/>
  <c r="AD601" i="5" s="1"/>
  <c r="AB614" i="5"/>
  <c r="AC614" i="5" s="1"/>
  <c r="AD614" i="5" s="1"/>
  <c r="AB670" i="5"/>
  <c r="AC670" i="5" s="1"/>
  <c r="AD670" i="5" s="1"/>
  <c r="AC571" i="5"/>
  <c r="AD571" i="5" s="1"/>
  <c r="AB545" i="5"/>
  <c r="AC545" i="5" s="1"/>
  <c r="AD545" i="5" s="1"/>
  <c r="AB590" i="5"/>
  <c r="AC590" i="5" s="1"/>
  <c r="AD590" i="5" s="1"/>
  <c r="AB578" i="5"/>
  <c r="AC578" i="5" s="1"/>
  <c r="AD578" i="5" s="1"/>
  <c r="AB566" i="5"/>
  <c r="AC566" i="5" s="1"/>
  <c r="AD566" i="5" s="1"/>
  <c r="AB529" i="5"/>
  <c r="AC529" i="5" s="1"/>
  <c r="AD529" i="5" s="1"/>
  <c r="AB517" i="5"/>
  <c r="AC517" i="5" s="1"/>
  <c r="AD517" i="5" s="1"/>
  <c r="AB505" i="5"/>
  <c r="AC505" i="5" s="1"/>
  <c r="AD505" i="5" s="1"/>
  <c r="AB493" i="5"/>
  <c r="AC493" i="5" s="1"/>
  <c r="AD493" i="5" s="1"/>
  <c r="AB481" i="5"/>
  <c r="AC481" i="5" s="1"/>
  <c r="AD481" i="5" s="1"/>
  <c r="AB473" i="5"/>
  <c r="AC473" i="5" s="1"/>
  <c r="AD473" i="5" s="1"/>
  <c r="AB454" i="5"/>
  <c r="AC454" i="5" s="1"/>
  <c r="AD454" i="5" s="1"/>
  <c r="AB437" i="5"/>
  <c r="AC437" i="5" s="1"/>
  <c r="AD437" i="5" s="1"/>
  <c r="W433" i="5"/>
  <c r="AB602" i="5"/>
  <c r="AC602" i="5" s="1"/>
  <c r="AD602" i="5" s="1"/>
  <c r="AB567" i="5"/>
  <c r="AC567" i="5" s="1"/>
  <c r="AD567" i="5" s="1"/>
  <c r="AB480" i="5"/>
  <c r="AC480" i="5" s="1"/>
  <c r="AD480" i="5" s="1"/>
  <c r="AB462" i="5"/>
  <c r="AC462" i="5" s="1"/>
  <c r="AD462" i="5" s="1"/>
  <c r="AB461" i="5"/>
  <c r="AC461" i="5" s="1"/>
  <c r="AD461" i="5" s="1"/>
  <c r="AB449" i="5"/>
  <c r="AC449" i="5" s="1"/>
  <c r="AD449" i="5" s="1"/>
  <c r="AB438" i="5"/>
  <c r="AC438" i="5" s="1"/>
  <c r="AD438" i="5" s="1"/>
  <c r="AB668" i="5"/>
  <c r="AC668" i="5" s="1"/>
  <c r="AD668" i="5" s="1"/>
  <c r="AC599" i="5"/>
  <c r="AD599" i="5" s="1"/>
  <c r="AB581" i="5"/>
  <c r="AC581" i="5" s="1"/>
  <c r="AD581" i="5" s="1"/>
  <c r="AB543" i="5"/>
  <c r="AC543" i="5" s="1"/>
  <c r="AD543" i="5" s="1"/>
  <c r="AB564" i="5"/>
  <c r="AC564" i="5" s="1"/>
  <c r="AD564" i="5" s="1"/>
  <c r="AB503" i="5"/>
  <c r="AC503" i="5" s="1"/>
  <c r="AD503" i="5" s="1"/>
  <c r="AB479" i="5"/>
  <c r="AC479" i="5" s="1"/>
  <c r="AD479" i="5" s="1"/>
  <c r="AB471" i="5"/>
  <c r="AC471" i="5" s="1"/>
  <c r="AD471" i="5" s="1"/>
  <c r="AB562" i="5"/>
  <c r="AC562" i="5" s="1"/>
  <c r="AD562" i="5" s="1"/>
  <c r="AB530" i="5"/>
  <c r="AC530" i="5" s="1"/>
  <c r="AD530" i="5" s="1"/>
  <c r="AB560" i="5"/>
  <c r="AC560" i="5" s="1"/>
  <c r="AD560" i="5" s="1"/>
  <c r="AB576" i="5"/>
  <c r="AC576" i="5" s="1"/>
  <c r="AD576" i="5" s="1"/>
  <c r="AB491" i="5"/>
  <c r="AC491" i="5" s="1"/>
  <c r="AD491" i="5" s="1"/>
  <c r="AB625" i="5"/>
  <c r="AC625" i="5" s="1"/>
  <c r="AD625" i="5" s="1"/>
  <c r="AB535" i="5"/>
  <c r="AC535" i="5" s="1"/>
  <c r="AD535" i="5" s="1"/>
  <c r="AB525" i="5"/>
  <c r="AC525" i="5" s="1"/>
  <c r="AD525" i="5" s="1"/>
  <c r="AB565" i="5"/>
  <c r="AC565" i="5" s="1"/>
  <c r="AD565" i="5" s="1"/>
  <c r="AB528" i="5"/>
  <c r="AC528" i="5" s="1"/>
  <c r="AD528" i="5" s="1"/>
  <c r="AB502" i="5"/>
  <c r="AC502" i="5" s="1"/>
  <c r="AD502" i="5" s="1"/>
  <c r="AB478" i="5"/>
  <c r="AC478" i="5" s="1"/>
  <c r="AD478" i="5" s="1"/>
  <c r="AB459" i="5"/>
  <c r="AC459" i="5" s="1"/>
  <c r="AD459" i="5" s="1"/>
  <c r="AB544" i="5"/>
  <c r="AC544" i="5" s="1"/>
  <c r="AD544" i="5" s="1"/>
  <c r="AB516" i="5"/>
  <c r="AC516" i="5" s="1"/>
  <c r="AD516" i="5" s="1"/>
  <c r="AB624" i="5"/>
  <c r="AC624" i="5" s="1"/>
  <c r="AD624" i="5" s="1"/>
  <c r="AB588" i="5"/>
  <c r="AC588" i="5" s="1"/>
  <c r="AD588" i="5" s="1"/>
  <c r="AB515" i="5"/>
  <c r="AC515" i="5" s="1"/>
  <c r="AD515" i="5" s="1"/>
  <c r="AB600" i="5"/>
  <c r="AC600" i="5" s="1"/>
  <c r="AD600" i="5" s="1"/>
  <c r="AB613" i="5"/>
  <c r="AC613" i="5" s="1"/>
  <c r="AD613" i="5" s="1"/>
  <c r="AB558" i="5"/>
  <c r="AC558" i="5" s="1"/>
  <c r="AD558" i="5" s="1"/>
  <c r="AB579" i="5"/>
  <c r="AC579" i="5" s="1"/>
  <c r="AD579" i="5" s="1"/>
  <c r="AB514" i="5"/>
  <c r="AC514" i="5" s="1"/>
  <c r="AD514" i="5" s="1"/>
  <c r="AB490" i="5"/>
  <c r="AC490" i="5" s="1"/>
  <c r="AD490" i="5" s="1"/>
  <c r="AB458" i="5"/>
  <c r="AC458" i="5" s="1"/>
  <c r="AD458" i="5" s="1"/>
  <c r="AB447" i="5"/>
  <c r="AC447" i="5" s="1"/>
  <c r="AD447" i="5" s="1"/>
  <c r="AB453" i="5"/>
  <c r="AC453" i="5" s="1"/>
  <c r="AD453" i="5" s="1"/>
  <c r="AB622" i="5"/>
  <c r="AC622" i="5" s="1"/>
  <c r="AD622" i="5" s="1"/>
  <c r="AB610" i="5"/>
  <c r="AC610" i="5" s="1"/>
  <c r="AD610" i="5" s="1"/>
  <c r="AB595" i="5"/>
  <c r="AC595" i="5" s="1"/>
  <c r="AD595" i="5" s="1"/>
  <c r="AB556" i="5"/>
  <c r="AC556" i="5" s="1"/>
  <c r="AD556" i="5" s="1"/>
  <c r="AB586" i="5"/>
  <c r="AC586" i="5" s="1"/>
  <c r="AD586" i="5" s="1"/>
  <c r="AB574" i="5"/>
  <c r="AC574" i="5" s="1"/>
  <c r="AD574" i="5" s="1"/>
  <c r="AB542" i="5"/>
  <c r="AC542" i="5" s="1"/>
  <c r="AD542" i="5" s="1"/>
  <c r="AB513" i="5"/>
  <c r="AC513" i="5" s="1"/>
  <c r="AD513" i="5" s="1"/>
  <c r="AB501" i="5"/>
  <c r="AC501" i="5" s="1"/>
  <c r="AD501" i="5" s="1"/>
  <c r="AB489" i="5"/>
  <c r="AC489" i="5" s="1"/>
  <c r="AD489" i="5" s="1"/>
  <c r="AB477" i="5"/>
  <c r="AC477" i="5" s="1"/>
  <c r="AD477" i="5" s="1"/>
  <c r="AB469" i="5"/>
  <c r="AC469" i="5" s="1"/>
  <c r="AD469" i="5" s="1"/>
  <c r="AB450" i="5"/>
  <c r="AC450" i="5" s="1"/>
  <c r="AD450" i="5" s="1"/>
  <c r="AB631" i="5"/>
  <c r="AC631" i="5" s="1"/>
  <c r="AD631" i="5" s="1"/>
  <c r="AB627" i="5"/>
  <c r="AC627" i="5" s="1"/>
  <c r="AD627" i="5" s="1"/>
  <c r="AB504" i="5"/>
  <c r="AC504" i="5" s="1"/>
  <c r="AD504" i="5" s="1"/>
  <c r="AB527" i="5"/>
  <c r="AC527" i="5" s="1"/>
  <c r="AD527" i="5" s="1"/>
  <c r="AB598" i="5"/>
  <c r="AC598" i="5" s="1"/>
  <c r="AD598" i="5" s="1"/>
  <c r="AB623" i="5"/>
  <c r="AC623" i="5" s="1"/>
  <c r="AD623" i="5" s="1"/>
  <c r="AB611" i="5"/>
  <c r="AC611" i="5" s="1"/>
  <c r="AD611" i="5" s="1"/>
  <c r="AB555" i="5"/>
  <c r="AC555" i="5" s="1"/>
  <c r="AD555" i="5" s="1"/>
  <c r="AB534" i="5"/>
  <c r="AC534" i="5" s="1"/>
  <c r="AD534" i="5" s="1"/>
  <c r="AB523" i="5"/>
  <c r="AC523" i="5" s="1"/>
  <c r="AD523" i="5" s="1"/>
  <c r="AB577" i="5"/>
  <c r="AC577" i="5" s="1"/>
  <c r="AD577" i="5" s="1"/>
  <c r="AB526" i="5"/>
  <c r="AC526" i="5" s="1"/>
  <c r="AD526" i="5" s="1"/>
  <c r="AB500" i="5"/>
  <c r="AC500" i="5" s="1"/>
  <c r="AD500" i="5" s="1"/>
  <c r="AB475" i="5"/>
  <c r="AC475" i="5" s="1"/>
  <c r="AD475" i="5" s="1"/>
  <c r="AB615" i="5"/>
  <c r="AC615" i="5" s="1"/>
  <c r="AD615" i="5" s="1"/>
  <c r="AB492" i="5"/>
  <c r="AC492" i="5" s="1"/>
  <c r="AD492" i="5" s="1"/>
  <c r="AB612" i="5"/>
  <c r="AC612" i="5" s="1"/>
  <c r="AD612" i="5" s="1"/>
  <c r="AB589" i="5"/>
  <c r="AC589" i="5" s="1"/>
  <c r="AD589" i="5" s="1"/>
  <c r="AB541" i="5"/>
  <c r="AC541" i="5" s="1"/>
  <c r="AD541" i="5" s="1"/>
  <c r="AB512" i="5"/>
  <c r="AC512" i="5" s="1"/>
  <c r="AD512" i="5" s="1"/>
  <c r="AB488" i="5"/>
  <c r="AC488" i="5" s="1"/>
  <c r="AD488" i="5" s="1"/>
  <c r="AB466" i="5"/>
  <c r="AC466" i="5" s="1"/>
  <c r="AD466" i="5" s="1"/>
  <c r="AB457" i="5"/>
  <c r="AC457" i="5" s="1"/>
  <c r="AD457" i="5" s="1"/>
  <c r="AB445" i="5"/>
  <c r="AC445" i="5" s="1"/>
  <c r="AD445" i="5" s="1"/>
  <c r="AB620" i="5"/>
  <c r="AC620" i="5" s="1"/>
  <c r="AD620" i="5" s="1"/>
  <c r="AB608" i="5"/>
  <c r="AC608" i="5" s="1"/>
  <c r="AD608" i="5" s="1"/>
  <c r="AB593" i="5"/>
  <c r="AC593" i="5" s="1"/>
  <c r="AD593" i="5" s="1"/>
  <c r="AB554" i="5"/>
  <c r="AC554" i="5" s="1"/>
  <c r="AD554" i="5" s="1"/>
  <c r="AB584" i="5"/>
  <c r="AC584" i="5" s="1"/>
  <c r="AD584" i="5" s="1"/>
  <c r="AB572" i="5"/>
  <c r="AC572" i="5" s="1"/>
  <c r="AD572" i="5" s="1"/>
  <c r="AB539" i="5"/>
  <c r="AC539" i="5" s="1"/>
  <c r="AD539" i="5" s="1"/>
  <c r="AB524" i="5"/>
  <c r="AC524" i="5" s="1"/>
  <c r="AD524" i="5" s="1"/>
  <c r="AB511" i="5"/>
  <c r="AC511" i="5" s="1"/>
  <c r="AD511" i="5" s="1"/>
  <c r="AB499" i="5"/>
  <c r="AC499" i="5" s="1"/>
  <c r="AD499" i="5" s="1"/>
  <c r="AB487" i="5"/>
  <c r="AC487" i="5" s="1"/>
  <c r="AD487" i="5" s="1"/>
  <c r="AB467" i="5"/>
  <c r="AC467" i="5" s="1"/>
  <c r="AD467" i="5" s="1"/>
  <c r="AB448" i="5"/>
  <c r="AC448" i="5" s="1"/>
  <c r="AD448" i="5" s="1"/>
  <c r="AB443" i="5"/>
  <c r="AC443" i="5" s="1"/>
  <c r="AD443" i="5" s="1"/>
  <c r="AA13" i="5"/>
  <c r="AB13" i="5"/>
  <c r="AC13" i="5" s="1"/>
  <c r="AD13" i="5" s="1"/>
  <c r="AB533" i="5"/>
  <c r="AC533" i="5" s="1"/>
  <c r="AD533" i="5" s="1"/>
  <c r="AB498" i="5"/>
  <c r="AC498" i="5" s="1"/>
  <c r="AD498" i="5" s="1"/>
  <c r="AB549" i="5"/>
  <c r="AC549" i="5" s="1"/>
  <c r="AD549" i="5" s="1"/>
  <c r="AB537" i="5"/>
  <c r="AC537" i="5" s="1"/>
  <c r="AD537" i="5" s="1"/>
  <c r="AB521" i="5"/>
  <c r="AC521" i="5" s="1"/>
  <c r="AD521" i="5" s="1"/>
  <c r="AB509" i="5"/>
  <c r="AC509" i="5" s="1"/>
  <c r="AD509" i="5" s="1"/>
  <c r="AB485" i="5"/>
  <c r="AC485" i="5" s="1"/>
  <c r="AD485" i="5" s="1"/>
  <c r="AB460" i="5"/>
  <c r="AC460" i="5" s="1"/>
  <c r="AD460" i="5" s="1"/>
  <c r="AB446" i="5"/>
  <c r="AC446" i="5" s="1"/>
  <c r="AD446" i="5" s="1"/>
  <c r="AA12" i="5"/>
  <c r="AB12" i="5"/>
  <c r="AC12" i="5" s="1"/>
  <c r="AD12" i="5" s="1"/>
  <c r="AB609" i="5"/>
  <c r="AC609" i="5" s="1"/>
  <c r="AD609" i="5" s="1"/>
  <c r="AB575" i="5"/>
  <c r="AC575" i="5" s="1"/>
  <c r="AD575" i="5" s="1"/>
  <c r="AB486" i="5"/>
  <c r="AC486" i="5" s="1"/>
  <c r="AD486" i="5" s="1"/>
  <c r="AB635" i="5"/>
  <c r="AC635" i="5" s="1"/>
  <c r="AD635" i="5" s="1"/>
  <c r="AB570" i="5"/>
  <c r="AC570" i="5" s="1"/>
  <c r="AD570" i="5" s="1"/>
  <c r="AB497" i="5"/>
  <c r="AC497" i="5" s="1"/>
  <c r="AD497" i="5" s="1"/>
  <c r="AB594" i="5"/>
  <c r="AC594" i="5" s="1"/>
  <c r="AD594" i="5" s="1"/>
  <c r="AB619" i="5"/>
  <c r="AC619" i="5" s="1"/>
  <c r="AD619" i="5" s="1"/>
  <c r="AB548" i="5"/>
  <c r="AC548" i="5" s="1"/>
  <c r="AD548" i="5" s="1"/>
  <c r="AB573" i="5"/>
  <c r="AC573" i="5" s="1"/>
  <c r="AD573" i="5" s="1"/>
  <c r="AB520" i="5"/>
  <c r="AC520" i="5" s="1"/>
  <c r="AD520" i="5" s="1"/>
  <c r="AB508" i="5"/>
  <c r="AC508" i="5" s="1"/>
  <c r="AD508" i="5" s="1"/>
  <c r="AB484" i="5"/>
  <c r="AC484" i="5" s="1"/>
  <c r="AD484" i="5" s="1"/>
  <c r="AB464" i="5"/>
  <c r="AC464" i="5" s="1"/>
  <c r="AD464" i="5" s="1"/>
  <c r="AB470" i="5"/>
  <c r="AC470" i="5" s="1"/>
  <c r="AD470" i="5" s="1"/>
  <c r="AB444" i="5"/>
  <c r="AC444" i="5" s="1"/>
  <c r="AD444" i="5" s="1"/>
  <c r="AB11" i="5"/>
  <c r="AC11" i="5" s="1"/>
  <c r="AD11" i="5" s="1"/>
  <c r="AA11" i="5"/>
  <c r="AB597" i="5"/>
  <c r="AC597" i="5" s="1"/>
  <c r="AD597" i="5" s="1"/>
  <c r="AB522" i="5"/>
  <c r="AC522" i="5" s="1"/>
  <c r="AD522" i="5" s="1"/>
  <c r="AB472" i="5"/>
  <c r="AC472" i="5" s="1"/>
  <c r="AD472" i="5" s="1"/>
  <c r="AB596" i="5"/>
  <c r="AC596" i="5" s="1"/>
  <c r="AD596" i="5" s="1"/>
  <c r="AB592" i="5"/>
  <c r="AC592" i="5" s="1"/>
  <c r="AD592" i="5" s="1"/>
  <c r="AB582" i="5"/>
  <c r="AC582" i="5" s="1"/>
  <c r="AD582" i="5" s="1"/>
  <c r="AB636" i="5"/>
  <c r="AC636" i="5" s="1"/>
  <c r="AD636" i="5" s="1"/>
  <c r="AB607" i="5"/>
  <c r="AC607" i="5" s="1"/>
  <c r="AD607" i="5" s="1"/>
  <c r="AB532" i="5"/>
  <c r="AC532" i="5" s="1"/>
  <c r="AD532" i="5" s="1"/>
  <c r="AB585" i="5"/>
  <c r="AC585" i="5" s="1"/>
  <c r="AD585" i="5" s="1"/>
  <c r="AB538" i="5"/>
  <c r="AC538" i="5" s="1"/>
  <c r="AD538" i="5" s="1"/>
  <c r="AB496" i="5"/>
  <c r="AC496" i="5" s="1"/>
  <c r="AD496" i="5" s="1"/>
  <c r="AB669" i="5"/>
  <c r="AC669" i="5" s="1"/>
  <c r="AD669" i="5" s="1"/>
  <c r="AB630" i="5"/>
  <c r="AC630" i="5" s="1"/>
  <c r="AD630" i="5" s="1"/>
  <c r="AB633" i="5"/>
  <c r="AC633" i="5" s="1"/>
  <c r="AD633" i="5" s="1"/>
  <c r="AB616" i="5"/>
  <c r="AC616" i="5" s="1"/>
  <c r="AD616" i="5" s="1"/>
  <c r="AB591" i="5"/>
  <c r="AC591" i="5" s="1"/>
  <c r="AD591" i="5" s="1"/>
  <c r="AB547" i="5"/>
  <c r="AC547" i="5" s="1"/>
  <c r="AD547" i="5" s="1"/>
  <c r="AB580" i="5"/>
  <c r="AC580" i="5" s="1"/>
  <c r="AD580" i="5" s="1"/>
  <c r="AB568" i="5"/>
  <c r="AC568" i="5" s="1"/>
  <c r="AD568" i="5" s="1"/>
  <c r="AB531" i="5"/>
  <c r="AC531" i="5" s="1"/>
  <c r="AD531" i="5" s="1"/>
  <c r="AB519" i="5"/>
  <c r="AC519" i="5" s="1"/>
  <c r="AD519" i="5" s="1"/>
  <c r="AB507" i="5"/>
  <c r="AC507" i="5" s="1"/>
  <c r="AD507" i="5" s="1"/>
  <c r="AB495" i="5"/>
  <c r="AC495" i="5" s="1"/>
  <c r="AD495" i="5" s="1"/>
  <c r="AB483" i="5"/>
  <c r="AC483" i="5" s="1"/>
  <c r="AD483" i="5" s="1"/>
  <c r="AB452" i="5"/>
  <c r="AC452" i="5" s="1"/>
  <c r="AD452" i="5" s="1"/>
  <c r="AB441" i="5"/>
  <c r="AC441" i="5" s="1"/>
  <c r="AD441" i="5" s="1"/>
  <c r="AB476" i="5"/>
  <c r="AC476" i="5" s="1"/>
  <c r="AD476" i="5" s="1"/>
  <c r="AB456" i="5"/>
  <c r="AC456" i="5" s="1"/>
  <c r="AD456" i="5" s="1"/>
  <c r="AB442" i="5"/>
  <c r="AC442" i="5" s="1"/>
  <c r="AD442" i="5" s="1"/>
  <c r="Y10" i="5"/>
  <c r="AB550" i="5"/>
  <c r="AC550" i="5" s="1"/>
  <c r="AD550" i="5" s="1"/>
  <c r="AB587" i="5"/>
  <c r="AC587" i="5" s="1"/>
  <c r="AD587" i="5" s="1"/>
  <c r="AB510" i="5"/>
  <c r="AC510" i="5" s="1"/>
  <c r="AD510" i="5" s="1"/>
  <c r="AB465" i="5"/>
  <c r="AC465" i="5" s="1"/>
  <c r="AD465" i="5" s="1"/>
  <c r="AB606" i="5"/>
  <c r="AC606" i="5" s="1"/>
  <c r="AD606" i="5" s="1"/>
  <c r="AB603" i="5"/>
  <c r="AC603" i="5" s="1"/>
  <c r="AD603" i="5" s="1"/>
  <c r="AC604" i="5"/>
  <c r="AD604" i="5" s="1"/>
  <c r="AB617" i="5"/>
  <c r="AC617" i="5" s="1"/>
  <c r="AD617" i="5" s="1"/>
  <c r="AB546" i="5"/>
  <c r="AC546" i="5" s="1"/>
  <c r="AD546" i="5" s="1"/>
  <c r="AB569" i="5"/>
  <c r="AC569" i="5" s="1"/>
  <c r="AD569" i="5" s="1"/>
  <c r="AB518" i="5"/>
  <c r="AC518" i="5" s="1"/>
  <c r="AD518" i="5" s="1"/>
  <c r="AB494" i="5"/>
  <c r="AC494" i="5" s="1"/>
  <c r="AD494" i="5" s="1"/>
  <c r="AB463" i="5"/>
  <c r="AC463" i="5" s="1"/>
  <c r="AD463" i="5" s="1"/>
  <c r="AB451" i="5"/>
  <c r="AC451" i="5" s="1"/>
  <c r="AD451" i="5" s="1"/>
  <c r="AB648" i="5"/>
  <c r="AC648" i="5" s="1"/>
  <c r="AD648" i="5" s="1"/>
  <c r="AB661" i="5"/>
  <c r="AC661" i="5" s="1"/>
  <c r="AD661" i="5" s="1"/>
  <c r="AB666" i="5"/>
  <c r="AC666" i="5" s="1"/>
  <c r="AD666" i="5" s="1"/>
  <c r="AB650" i="5"/>
  <c r="AC650" i="5" s="1"/>
  <c r="AD650" i="5" s="1"/>
  <c r="AB647" i="5"/>
  <c r="AC647" i="5" s="1"/>
  <c r="AD647" i="5" s="1"/>
  <c r="AB664" i="5"/>
  <c r="AC664" i="5" s="1"/>
  <c r="AD664" i="5" s="1"/>
  <c r="AB663" i="5"/>
  <c r="AC663" i="5" s="1"/>
  <c r="AD663" i="5" s="1"/>
  <c r="AB662" i="5"/>
  <c r="AC662" i="5" s="1"/>
  <c r="AD662" i="5" s="1"/>
  <c r="AB643" i="5"/>
  <c r="AC643" i="5" s="1"/>
  <c r="AD643" i="5" s="1"/>
  <c r="AB646" i="5"/>
  <c r="AC646" i="5" s="1"/>
  <c r="AD646" i="5" s="1"/>
  <c r="AB660" i="5"/>
  <c r="AC660" i="5" s="1"/>
  <c r="AD660" i="5" s="1"/>
  <c r="AB644" i="5"/>
  <c r="AC644" i="5" s="1"/>
  <c r="AD644" i="5" s="1"/>
  <c r="AB637" i="5"/>
  <c r="AC637" i="5" s="1"/>
  <c r="AD637" i="5" s="1"/>
  <c r="AB658" i="5"/>
  <c r="AC658" i="5" s="1"/>
  <c r="AD658" i="5" s="1"/>
  <c r="AB641" i="5"/>
  <c r="AC641" i="5" s="1"/>
  <c r="AD641" i="5" s="1"/>
  <c r="AB638" i="5"/>
  <c r="AC638" i="5" s="1"/>
  <c r="AD638" i="5" s="1"/>
  <c r="AB640" i="5"/>
  <c r="AC640" i="5" s="1"/>
  <c r="AD640" i="5" s="1"/>
  <c r="AB656" i="5"/>
  <c r="AC656" i="5" s="1"/>
  <c r="AD656" i="5" s="1"/>
  <c r="AB652" i="5"/>
  <c r="AC652" i="5" s="1"/>
  <c r="AD652" i="5" s="1"/>
  <c r="AB657" i="5"/>
  <c r="AC657" i="5" s="1"/>
  <c r="AD657" i="5" s="1"/>
  <c r="AB655" i="5"/>
  <c r="AC655" i="5" s="1"/>
  <c r="AD655" i="5" s="1"/>
  <c r="AB665" i="5"/>
  <c r="AC665" i="5" s="1"/>
  <c r="AD665" i="5" s="1"/>
  <c r="AB642" i="5"/>
  <c r="AC642" i="5" s="1"/>
  <c r="AD642" i="5" s="1"/>
  <c r="AB653" i="5"/>
  <c r="AC653" i="5" s="1"/>
  <c r="AD653" i="5" s="1"/>
  <c r="AB654" i="5"/>
  <c r="AC654" i="5" s="1"/>
  <c r="AD654" i="5" s="1"/>
  <c r="AB667" i="5"/>
  <c r="AC667" i="5" s="1"/>
  <c r="AD667" i="5" s="1"/>
  <c r="AB651" i="5"/>
  <c r="AC651" i="5" s="1"/>
  <c r="AD651" i="5" s="1"/>
  <c r="AA670" i="5"/>
  <c r="AA566" i="5"/>
  <c r="AA493" i="5"/>
  <c r="AA256" i="5"/>
  <c r="AC256" i="5"/>
  <c r="AD256" i="5" s="1"/>
  <c r="AA286" i="5"/>
  <c r="AC286" i="5"/>
  <c r="AD286" i="5" s="1"/>
  <c r="AA206" i="5"/>
  <c r="AC206" i="5"/>
  <c r="AD206" i="5" s="1"/>
  <c r="AA43" i="5"/>
  <c r="AC43" i="5"/>
  <c r="AD43" i="5" s="1"/>
  <c r="AA567" i="5"/>
  <c r="AA438" i="5"/>
  <c r="AA91" i="5"/>
  <c r="AC91" i="5"/>
  <c r="AD91" i="5" s="1"/>
  <c r="AA39" i="5"/>
  <c r="AC39" i="5"/>
  <c r="AD39" i="5" s="1"/>
  <c r="AA63" i="5"/>
  <c r="AC63" i="5"/>
  <c r="AD63" i="5" s="1"/>
  <c r="AA612" i="5"/>
  <c r="AA666" i="5"/>
  <c r="AA588" i="5"/>
  <c r="AA576" i="5"/>
  <c r="AA564" i="5"/>
  <c r="AA527" i="5"/>
  <c r="AA515" i="5"/>
  <c r="AA503" i="5"/>
  <c r="AA491" i="5"/>
  <c r="AA479" i="5"/>
  <c r="AA471" i="5"/>
  <c r="AA407" i="5"/>
  <c r="AC407" i="5"/>
  <c r="AD407" i="5" s="1"/>
  <c r="AA395" i="5"/>
  <c r="AC395" i="5"/>
  <c r="AD395" i="5" s="1"/>
  <c r="AA252" i="5"/>
  <c r="AC252" i="5"/>
  <c r="AD252" i="5" s="1"/>
  <c r="AA228" i="5"/>
  <c r="AC228" i="5"/>
  <c r="AD228" i="5" s="1"/>
  <c r="AA320" i="5"/>
  <c r="AC320" i="5"/>
  <c r="AD320" i="5" s="1"/>
  <c r="AA308" i="5"/>
  <c r="AC308" i="5"/>
  <c r="AD308" i="5" s="1"/>
  <c r="AA296" i="5"/>
  <c r="AC296" i="5"/>
  <c r="AD296" i="5" s="1"/>
  <c r="AA284" i="5"/>
  <c r="AC284" i="5"/>
  <c r="AD284" i="5" s="1"/>
  <c r="AA272" i="5"/>
  <c r="AC272" i="5"/>
  <c r="AD272" i="5" s="1"/>
  <c r="AA260" i="5"/>
  <c r="AC260" i="5"/>
  <c r="AD260" i="5" s="1"/>
  <c r="AA249" i="5"/>
  <c r="AC249" i="5"/>
  <c r="AD249" i="5" s="1"/>
  <c r="AA237" i="5"/>
  <c r="AC237" i="5"/>
  <c r="AD237" i="5" s="1"/>
  <c r="AA217" i="5"/>
  <c r="AC217" i="5"/>
  <c r="AD217" i="5" s="1"/>
  <c r="AA211" i="5"/>
  <c r="AC211" i="5"/>
  <c r="AD211" i="5" s="1"/>
  <c r="AA205" i="5"/>
  <c r="AC205" i="5"/>
  <c r="AD205" i="5" s="1"/>
  <c r="AA199" i="5"/>
  <c r="AC199" i="5"/>
  <c r="AD199" i="5" s="1"/>
  <c r="AA193" i="5"/>
  <c r="AC193" i="5"/>
  <c r="AD193" i="5" s="1"/>
  <c r="AA187" i="5"/>
  <c r="AC187" i="5"/>
  <c r="AD187" i="5" s="1"/>
  <c r="AA161" i="5"/>
  <c r="AC161" i="5"/>
  <c r="AD161" i="5" s="1"/>
  <c r="AA137" i="5"/>
  <c r="AC137" i="5"/>
  <c r="AD137" i="5" s="1"/>
  <c r="AA113" i="5"/>
  <c r="AC113" i="5"/>
  <c r="AD113" i="5" s="1"/>
  <c r="AA89" i="5"/>
  <c r="AC89" i="5"/>
  <c r="AD89" i="5" s="1"/>
  <c r="AA66" i="5"/>
  <c r="AC66" i="5"/>
  <c r="AD66" i="5" s="1"/>
  <c r="AA54" i="5"/>
  <c r="AC54" i="5"/>
  <c r="AD54" i="5" s="1"/>
  <c r="AA42" i="5"/>
  <c r="AC42" i="5"/>
  <c r="AD42" i="5" s="1"/>
  <c r="AC30" i="5"/>
  <c r="AD30" i="5" s="1"/>
  <c r="AA18" i="5"/>
  <c r="AC18" i="5"/>
  <c r="AD18" i="5" s="1"/>
  <c r="AA35" i="5"/>
  <c r="AC35" i="5"/>
  <c r="AD35" i="5" s="1"/>
  <c r="AA152" i="5"/>
  <c r="AC152" i="5"/>
  <c r="AD152" i="5" s="1"/>
  <c r="AA140" i="5"/>
  <c r="AC140" i="5"/>
  <c r="AD140" i="5" s="1"/>
  <c r="AA128" i="5"/>
  <c r="AC128" i="5"/>
  <c r="AD128" i="5" s="1"/>
  <c r="AA104" i="5"/>
  <c r="AC104" i="5"/>
  <c r="AD104" i="5" s="1"/>
  <c r="AA61" i="5"/>
  <c r="AC61" i="5"/>
  <c r="AD61" i="5" s="1"/>
  <c r="AA27" i="5"/>
  <c r="AC27" i="5"/>
  <c r="AD27" i="5" s="1"/>
  <c r="AA218" i="5"/>
  <c r="AC218" i="5"/>
  <c r="AD218" i="5" s="1"/>
  <c r="AA601" i="5"/>
  <c r="AA571" i="5"/>
  <c r="AA298" i="5"/>
  <c r="AC298" i="5"/>
  <c r="AD298" i="5" s="1"/>
  <c r="AA227" i="5"/>
  <c r="AC227" i="5"/>
  <c r="AD227" i="5" s="1"/>
  <c r="AA56" i="5"/>
  <c r="AC56" i="5"/>
  <c r="AD56" i="5" s="1"/>
  <c r="AA668" i="5"/>
  <c r="AA615" i="5"/>
  <c r="AA516" i="5"/>
  <c r="AA419" i="5"/>
  <c r="AC419" i="5"/>
  <c r="AD419" i="5" s="1"/>
  <c r="AA281" i="5"/>
  <c r="AC281" i="5"/>
  <c r="AD281" i="5" s="1"/>
  <c r="AA174" i="5"/>
  <c r="AC174" i="5"/>
  <c r="AD174" i="5" s="1"/>
  <c r="AA661" i="5"/>
  <c r="AA560" i="5"/>
  <c r="AA664" i="5"/>
  <c r="AA600" i="5"/>
  <c r="AA625" i="5"/>
  <c r="AA613" i="5"/>
  <c r="AA558" i="5"/>
  <c r="AA535" i="5"/>
  <c r="AA525" i="5"/>
  <c r="AA579" i="5"/>
  <c r="AA565" i="5"/>
  <c r="AA528" i="5"/>
  <c r="AA514" i="5"/>
  <c r="AA502" i="5"/>
  <c r="AA490" i="5"/>
  <c r="AA478" i="5"/>
  <c r="AA458" i="5"/>
  <c r="AA459" i="5"/>
  <c r="AA447" i="5"/>
  <c r="AA418" i="5"/>
  <c r="AC418" i="5"/>
  <c r="AD418" i="5" s="1"/>
  <c r="AA412" i="5"/>
  <c r="AC412" i="5"/>
  <c r="AD412" i="5" s="1"/>
  <c r="AA400" i="5"/>
  <c r="AC400" i="5"/>
  <c r="AD400" i="5" s="1"/>
  <c r="AA453" i="5"/>
  <c r="AA405" i="5"/>
  <c r="AC405" i="5"/>
  <c r="AD405" i="5" s="1"/>
  <c r="AA327" i="5"/>
  <c r="AC327" i="5"/>
  <c r="AD327" i="5" s="1"/>
  <c r="AA315" i="5"/>
  <c r="AC315" i="5"/>
  <c r="AD315" i="5" s="1"/>
  <c r="AA303" i="5"/>
  <c r="AC303" i="5"/>
  <c r="AD303" i="5" s="1"/>
  <c r="AA291" i="5"/>
  <c r="AC291" i="5"/>
  <c r="AD291" i="5" s="1"/>
  <c r="AA279" i="5"/>
  <c r="AC279" i="5"/>
  <c r="AD279" i="5" s="1"/>
  <c r="AA267" i="5"/>
  <c r="AC267" i="5"/>
  <c r="AD267" i="5" s="1"/>
  <c r="AA250" i="5"/>
  <c r="AC250" i="5"/>
  <c r="AD250" i="5" s="1"/>
  <c r="AA185" i="5"/>
  <c r="AC185" i="5"/>
  <c r="AD185" i="5" s="1"/>
  <c r="AA179" i="5"/>
  <c r="AC179" i="5"/>
  <c r="AD179" i="5" s="1"/>
  <c r="AA173" i="5"/>
  <c r="AC173" i="5"/>
  <c r="AD173" i="5" s="1"/>
  <c r="AA167" i="5"/>
  <c r="AC167" i="5"/>
  <c r="AD167" i="5" s="1"/>
  <c r="AA149" i="5"/>
  <c r="AC149" i="5"/>
  <c r="AD149" i="5" s="1"/>
  <c r="AA125" i="5"/>
  <c r="AC125" i="5"/>
  <c r="AD125" i="5" s="1"/>
  <c r="AA101" i="5"/>
  <c r="AC101" i="5"/>
  <c r="AD101" i="5" s="1"/>
  <c r="AA77" i="5"/>
  <c r="AC77" i="5"/>
  <c r="AD77" i="5" s="1"/>
  <c r="AA17" i="5"/>
  <c r="AC17" i="5"/>
  <c r="AD17" i="5" s="1"/>
  <c r="AA31" i="5"/>
  <c r="AC31" i="5"/>
  <c r="AD31" i="5" s="1"/>
  <c r="AA116" i="5"/>
  <c r="AC116" i="5"/>
  <c r="AD116" i="5" s="1"/>
  <c r="AA92" i="5"/>
  <c r="AC92" i="5"/>
  <c r="AD92" i="5" s="1"/>
  <c r="AA80" i="5"/>
  <c r="AC80" i="5"/>
  <c r="AD80" i="5" s="1"/>
  <c r="AA59" i="5"/>
  <c r="AC59" i="5"/>
  <c r="AD59" i="5" s="1"/>
  <c r="AA437" i="5"/>
  <c r="AA274" i="5"/>
  <c r="AC274" i="5"/>
  <c r="AD274" i="5" s="1"/>
  <c r="AA194" i="5"/>
  <c r="AC194" i="5"/>
  <c r="AD194" i="5" s="1"/>
  <c r="AA462" i="5"/>
  <c r="AA293" i="5"/>
  <c r="AC293" i="5"/>
  <c r="AD293" i="5" s="1"/>
  <c r="AA624" i="5"/>
  <c r="AA650" i="5"/>
  <c r="AA543" i="5"/>
  <c r="AA737" i="5"/>
  <c r="AC737" i="5"/>
  <c r="AD737" i="5" s="1"/>
  <c r="AA647" i="5"/>
  <c r="AA738" i="5"/>
  <c r="AC738" i="5"/>
  <c r="AD738" i="5" s="1"/>
  <c r="AA622" i="5"/>
  <c r="AA610" i="5"/>
  <c r="AA662" i="5"/>
  <c r="AA643" i="5"/>
  <c r="AA595" i="5"/>
  <c r="AA556" i="5"/>
  <c r="AA586" i="5"/>
  <c r="AA574" i="5"/>
  <c r="AA542" i="5"/>
  <c r="AA513" i="5"/>
  <c r="AA501" i="5"/>
  <c r="AA489" i="5"/>
  <c r="AA477" i="5"/>
  <c r="AA410" i="5"/>
  <c r="AC410" i="5"/>
  <c r="AD410" i="5" s="1"/>
  <c r="AA469" i="5"/>
  <c r="AA450" i="5"/>
  <c r="AA403" i="5"/>
  <c r="AC403" i="5"/>
  <c r="AD403" i="5" s="1"/>
  <c r="AA248" i="5"/>
  <c r="AC248" i="5"/>
  <c r="AD248" i="5" s="1"/>
  <c r="AA330" i="5"/>
  <c r="AC330" i="5"/>
  <c r="AD330" i="5" s="1"/>
  <c r="AA318" i="5"/>
  <c r="AC318" i="5"/>
  <c r="AD318" i="5" s="1"/>
  <c r="AA306" i="5"/>
  <c r="AC306" i="5"/>
  <c r="AD306" i="5" s="1"/>
  <c r="AA294" i="5"/>
  <c r="AC294" i="5"/>
  <c r="AD294" i="5" s="1"/>
  <c r="AA282" i="5"/>
  <c r="AC282" i="5"/>
  <c r="AD282" i="5" s="1"/>
  <c r="AA270" i="5"/>
  <c r="AC270" i="5"/>
  <c r="AD270" i="5" s="1"/>
  <c r="AA259" i="5"/>
  <c r="AC259" i="5"/>
  <c r="AD259" i="5" s="1"/>
  <c r="AA247" i="5"/>
  <c r="AC247" i="5"/>
  <c r="AD247" i="5" s="1"/>
  <c r="AA235" i="5"/>
  <c r="AC235" i="5"/>
  <c r="AD235" i="5" s="1"/>
  <c r="AA216" i="5"/>
  <c r="AC216" i="5"/>
  <c r="AD216" i="5" s="1"/>
  <c r="AA210" i="5"/>
  <c r="AC210" i="5"/>
  <c r="AD210" i="5" s="1"/>
  <c r="AA204" i="5"/>
  <c r="AC204" i="5"/>
  <c r="AD204" i="5" s="1"/>
  <c r="AA198" i="5"/>
  <c r="AC198" i="5"/>
  <c r="AD198" i="5" s="1"/>
  <c r="AA192" i="5"/>
  <c r="AC192" i="5"/>
  <c r="AD192" i="5" s="1"/>
  <c r="AA186" i="5"/>
  <c r="AC186" i="5"/>
  <c r="AD186" i="5" s="1"/>
  <c r="AA159" i="5"/>
  <c r="AC159" i="5"/>
  <c r="AD159" i="5" s="1"/>
  <c r="AA111" i="5"/>
  <c r="AC111" i="5"/>
  <c r="AD111" i="5" s="1"/>
  <c r="AA64" i="5"/>
  <c r="AC64" i="5"/>
  <c r="AD64" i="5" s="1"/>
  <c r="AA52" i="5"/>
  <c r="AC52" i="5"/>
  <c r="AD52" i="5" s="1"/>
  <c r="AA40" i="5"/>
  <c r="AC40" i="5"/>
  <c r="AD40" i="5" s="1"/>
  <c r="AA28" i="5"/>
  <c r="AC28" i="5"/>
  <c r="AD28" i="5" s="1"/>
  <c r="AA16" i="5"/>
  <c r="AC16" i="5"/>
  <c r="AD16" i="5" s="1"/>
  <c r="AA29" i="5"/>
  <c r="AC29" i="5"/>
  <c r="AD29" i="5" s="1"/>
  <c r="AA162" i="5"/>
  <c r="AC162" i="5"/>
  <c r="AD162" i="5" s="1"/>
  <c r="AA138" i="5"/>
  <c r="AC138" i="5"/>
  <c r="AD138" i="5" s="1"/>
  <c r="AA57" i="5"/>
  <c r="AC57" i="5"/>
  <c r="AD57" i="5" s="1"/>
  <c r="AA578" i="5"/>
  <c r="AA262" i="5"/>
  <c r="AC262" i="5"/>
  <c r="AD262" i="5" s="1"/>
  <c r="AA68" i="5"/>
  <c r="AC68" i="5"/>
  <c r="AD68" i="5" s="1"/>
  <c r="AA602" i="5"/>
  <c r="AA530" i="5"/>
  <c r="AA409" i="5"/>
  <c r="AC409" i="5"/>
  <c r="AD409" i="5" s="1"/>
  <c r="AA269" i="5"/>
  <c r="AC269" i="5"/>
  <c r="AD269" i="5" s="1"/>
  <c r="AA79" i="5"/>
  <c r="AC79" i="5"/>
  <c r="AD79" i="5" s="1"/>
  <c r="AA106" i="5"/>
  <c r="AC106" i="5"/>
  <c r="AD106" i="5" s="1"/>
  <c r="AA523" i="5"/>
  <c r="AA589" i="5"/>
  <c r="AA577" i="5"/>
  <c r="AA541" i="5"/>
  <c r="AA526" i="5"/>
  <c r="AA512" i="5"/>
  <c r="AA500" i="5"/>
  <c r="AA488" i="5"/>
  <c r="AA466" i="5"/>
  <c r="AA457" i="5"/>
  <c r="AA445" i="5"/>
  <c r="AA425" i="5"/>
  <c r="AC425" i="5"/>
  <c r="AD425" i="5" s="1"/>
  <c r="AA417" i="5"/>
  <c r="AC417" i="5"/>
  <c r="AD417" i="5" s="1"/>
  <c r="AA401" i="5"/>
  <c r="AC401" i="5"/>
  <c r="AD401" i="5" s="1"/>
  <c r="AA325" i="5"/>
  <c r="AC325" i="5"/>
  <c r="AD325" i="5" s="1"/>
  <c r="AA313" i="5"/>
  <c r="AC313" i="5"/>
  <c r="AD313" i="5" s="1"/>
  <c r="AA301" i="5"/>
  <c r="AC301" i="5"/>
  <c r="AD301" i="5" s="1"/>
  <c r="AA289" i="5"/>
  <c r="AC289" i="5"/>
  <c r="AD289" i="5" s="1"/>
  <c r="AA277" i="5"/>
  <c r="AC277" i="5"/>
  <c r="AD277" i="5" s="1"/>
  <c r="AA265" i="5"/>
  <c r="AC265" i="5"/>
  <c r="AD265" i="5" s="1"/>
  <c r="AA246" i="5"/>
  <c r="AC246" i="5"/>
  <c r="AD246" i="5" s="1"/>
  <c r="AA398" i="5"/>
  <c r="AC398" i="5"/>
  <c r="AD398" i="5" s="1"/>
  <c r="AA184" i="5"/>
  <c r="AC184" i="5"/>
  <c r="AD184" i="5" s="1"/>
  <c r="AA178" i="5"/>
  <c r="AC178" i="5"/>
  <c r="AD178" i="5" s="1"/>
  <c r="AA172" i="5"/>
  <c r="AC172" i="5"/>
  <c r="AD172" i="5" s="1"/>
  <c r="AA166" i="5"/>
  <c r="AC166" i="5"/>
  <c r="AD166" i="5" s="1"/>
  <c r="AA147" i="5"/>
  <c r="AC147" i="5"/>
  <c r="AD147" i="5" s="1"/>
  <c r="AA135" i="5"/>
  <c r="AC135" i="5"/>
  <c r="AD135" i="5" s="1"/>
  <c r="AA123" i="5"/>
  <c r="AC123" i="5"/>
  <c r="AD123" i="5" s="1"/>
  <c r="AA99" i="5"/>
  <c r="AC99" i="5"/>
  <c r="AD99" i="5" s="1"/>
  <c r="AA87" i="5"/>
  <c r="AC87" i="5"/>
  <c r="AD87" i="5" s="1"/>
  <c r="AA75" i="5"/>
  <c r="AC75" i="5"/>
  <c r="AD75" i="5" s="1"/>
  <c r="AA15" i="5"/>
  <c r="AC15" i="5"/>
  <c r="AD15" i="5" s="1"/>
  <c r="AA150" i="5"/>
  <c r="AC150" i="5"/>
  <c r="AD150" i="5" s="1"/>
  <c r="AA126" i="5"/>
  <c r="AC126" i="5"/>
  <c r="AD126" i="5" s="1"/>
  <c r="AA114" i="5"/>
  <c r="AC114" i="5"/>
  <c r="AD114" i="5" s="1"/>
  <c r="AA102" i="5"/>
  <c r="AC102" i="5"/>
  <c r="AD102" i="5" s="1"/>
  <c r="AA90" i="5"/>
  <c r="AC90" i="5"/>
  <c r="AD90" i="5" s="1"/>
  <c r="AA78" i="5"/>
  <c r="AC78" i="5"/>
  <c r="AD78" i="5" s="1"/>
  <c r="AA55" i="5"/>
  <c r="AC55" i="5"/>
  <c r="AD55" i="5" s="1"/>
  <c r="AA397" i="5"/>
  <c r="AC397" i="5"/>
  <c r="AD397" i="5" s="1"/>
  <c r="AA232" i="5"/>
  <c r="AC232" i="5"/>
  <c r="AD232" i="5" s="1"/>
  <c r="AA200" i="5"/>
  <c r="AC200" i="5"/>
  <c r="AD200" i="5" s="1"/>
  <c r="AA154" i="5"/>
  <c r="AC154" i="5"/>
  <c r="AD154" i="5" s="1"/>
  <c r="AA544" i="5"/>
  <c r="AA504" i="5"/>
  <c r="AA413" i="5"/>
  <c r="AC413" i="5"/>
  <c r="AD413" i="5" s="1"/>
  <c r="AA230" i="5"/>
  <c r="AC230" i="5"/>
  <c r="AD230" i="5" s="1"/>
  <c r="AA127" i="5"/>
  <c r="AC127" i="5"/>
  <c r="AD127" i="5" s="1"/>
  <c r="AA130" i="5"/>
  <c r="AC130" i="5"/>
  <c r="AD130" i="5" s="1"/>
  <c r="AA734" i="5"/>
  <c r="AC734" i="5"/>
  <c r="AD734" i="5" s="1"/>
  <c r="AA644" i="5"/>
  <c r="AA637" i="5"/>
  <c r="AA620" i="5"/>
  <c r="AA608" i="5"/>
  <c r="AA658" i="5"/>
  <c r="AA641" i="5"/>
  <c r="AA593" i="5"/>
  <c r="AA554" i="5"/>
  <c r="AA584" i="5"/>
  <c r="AA572" i="5"/>
  <c r="AA539" i="5"/>
  <c r="AA524" i="5"/>
  <c r="AA511" i="5"/>
  <c r="AA499" i="5"/>
  <c r="AA487" i="5"/>
  <c r="AA424" i="5"/>
  <c r="AC424" i="5"/>
  <c r="AD424" i="5" s="1"/>
  <c r="AA467" i="5"/>
  <c r="AA448" i="5"/>
  <c r="AA399" i="5"/>
  <c r="AC399" i="5"/>
  <c r="AD399" i="5" s="1"/>
  <c r="AA244" i="5"/>
  <c r="AC244" i="5"/>
  <c r="AD244" i="5" s="1"/>
  <c r="AA328" i="5"/>
  <c r="AC328" i="5"/>
  <c r="AD328" i="5" s="1"/>
  <c r="AA316" i="5"/>
  <c r="AC316" i="5"/>
  <c r="AD316" i="5" s="1"/>
  <c r="AA304" i="5"/>
  <c r="AC304" i="5"/>
  <c r="AD304" i="5" s="1"/>
  <c r="AA292" i="5"/>
  <c r="AC292" i="5"/>
  <c r="AD292" i="5" s="1"/>
  <c r="AA280" i="5"/>
  <c r="AC280" i="5"/>
  <c r="AD280" i="5" s="1"/>
  <c r="AA268" i="5"/>
  <c r="AC268" i="5"/>
  <c r="AD268" i="5" s="1"/>
  <c r="AA257" i="5"/>
  <c r="AC257" i="5"/>
  <c r="AD257" i="5" s="1"/>
  <c r="AA245" i="5"/>
  <c r="AC245" i="5"/>
  <c r="AD245" i="5" s="1"/>
  <c r="AA233" i="5"/>
  <c r="AC233" i="5"/>
  <c r="AD233" i="5" s="1"/>
  <c r="AA215" i="5"/>
  <c r="AC215" i="5"/>
  <c r="AD215" i="5" s="1"/>
  <c r="AA209" i="5"/>
  <c r="AC209" i="5"/>
  <c r="AD209" i="5" s="1"/>
  <c r="AA203" i="5"/>
  <c r="AC203" i="5"/>
  <c r="AD203" i="5" s="1"/>
  <c r="AA197" i="5"/>
  <c r="AC197" i="5"/>
  <c r="AD197" i="5" s="1"/>
  <c r="AA191" i="5"/>
  <c r="AC191" i="5"/>
  <c r="AD191" i="5" s="1"/>
  <c r="AA157" i="5"/>
  <c r="AC157" i="5"/>
  <c r="AD157" i="5" s="1"/>
  <c r="AA145" i="5"/>
  <c r="AC145" i="5"/>
  <c r="AD145" i="5" s="1"/>
  <c r="AA109" i="5"/>
  <c r="AC109" i="5"/>
  <c r="AD109" i="5" s="1"/>
  <c r="AA85" i="5"/>
  <c r="AC85" i="5"/>
  <c r="AD85" i="5" s="1"/>
  <c r="AA74" i="5"/>
  <c r="AC74" i="5"/>
  <c r="AD74" i="5" s="1"/>
  <c r="AA62" i="5"/>
  <c r="AC62" i="5"/>
  <c r="AD62" i="5" s="1"/>
  <c r="AA50" i="5"/>
  <c r="AC50" i="5"/>
  <c r="AD50" i="5" s="1"/>
  <c r="AA38" i="5"/>
  <c r="AC38" i="5"/>
  <c r="AD38" i="5" s="1"/>
  <c r="AA26" i="5"/>
  <c r="AC26" i="5"/>
  <c r="AD26" i="5" s="1"/>
  <c r="AA14" i="5"/>
  <c r="AC14" i="5"/>
  <c r="AD14" i="5" s="1"/>
  <c r="AA136" i="5"/>
  <c r="AC136" i="5"/>
  <c r="AD136" i="5" s="1"/>
  <c r="AA112" i="5"/>
  <c r="AC112" i="5"/>
  <c r="AD112" i="5" s="1"/>
  <c r="AA88" i="5"/>
  <c r="AC88" i="5"/>
  <c r="AD88" i="5" s="1"/>
  <c r="AA53" i="5"/>
  <c r="AC53" i="5"/>
  <c r="AD53" i="5" s="1"/>
  <c r="AA420" i="5"/>
  <c r="AC420" i="5"/>
  <c r="AD420" i="5" s="1"/>
  <c r="AA652" i="5"/>
  <c r="AA529" i="5"/>
  <c r="AA505" i="5"/>
  <c r="AA239" i="5"/>
  <c r="AC239" i="5"/>
  <c r="AD239" i="5" s="1"/>
  <c r="AA44" i="5"/>
  <c r="AD44" i="5"/>
  <c r="AA663" i="5"/>
  <c r="AA492" i="5"/>
  <c r="AA402" i="5"/>
  <c r="AC402" i="5"/>
  <c r="AD402" i="5" s="1"/>
  <c r="AA254" i="5"/>
  <c r="AC254" i="5"/>
  <c r="AD254" i="5" s="1"/>
  <c r="AA151" i="5"/>
  <c r="AC151" i="5"/>
  <c r="AD151" i="5" s="1"/>
  <c r="AA19" i="5"/>
  <c r="AC19" i="5"/>
  <c r="AD19" i="5" s="1"/>
  <c r="AA33" i="5"/>
  <c r="AC33" i="5"/>
  <c r="AD33" i="5" s="1"/>
  <c r="AA735" i="5"/>
  <c r="AC735" i="5"/>
  <c r="AD735" i="5" s="1"/>
  <c r="AA611" i="5"/>
  <c r="AA638" i="5"/>
  <c r="AA533" i="5"/>
  <c r="AA587" i="5"/>
  <c r="AA522" i="5"/>
  <c r="AA510" i="5"/>
  <c r="AA486" i="5"/>
  <c r="AA465" i="5"/>
  <c r="AA472" i="5"/>
  <c r="AA455" i="5"/>
  <c r="AA443" i="5"/>
  <c r="AA416" i="5"/>
  <c r="AC416" i="5"/>
  <c r="AD416" i="5" s="1"/>
  <c r="AA323" i="5"/>
  <c r="AC323" i="5"/>
  <c r="AD323" i="5" s="1"/>
  <c r="AA311" i="5"/>
  <c r="AC311" i="5"/>
  <c r="AD311" i="5" s="1"/>
  <c r="AA299" i="5"/>
  <c r="AC299" i="5"/>
  <c r="AD299" i="5" s="1"/>
  <c r="AA287" i="5"/>
  <c r="AC287" i="5"/>
  <c r="AD287" i="5" s="1"/>
  <c r="AA275" i="5"/>
  <c r="AC275" i="5"/>
  <c r="AD275" i="5" s="1"/>
  <c r="AA263" i="5"/>
  <c r="AC263" i="5"/>
  <c r="AD263" i="5" s="1"/>
  <c r="AA242" i="5"/>
  <c r="AC242" i="5"/>
  <c r="AD242" i="5" s="1"/>
  <c r="AA396" i="5"/>
  <c r="AC396" i="5"/>
  <c r="AD396" i="5" s="1"/>
  <c r="AA183" i="5"/>
  <c r="AC183" i="5"/>
  <c r="AD183" i="5" s="1"/>
  <c r="AA177" i="5"/>
  <c r="AC177" i="5"/>
  <c r="AD177" i="5" s="1"/>
  <c r="AA171" i="5"/>
  <c r="AC171" i="5"/>
  <c r="AD171" i="5" s="1"/>
  <c r="AA165" i="5"/>
  <c r="AC165" i="5"/>
  <c r="AD165" i="5" s="1"/>
  <c r="AA133" i="5"/>
  <c r="AC133" i="5"/>
  <c r="AD133" i="5" s="1"/>
  <c r="AA121" i="5"/>
  <c r="AC121" i="5"/>
  <c r="AD121" i="5" s="1"/>
  <c r="AA97" i="5"/>
  <c r="AC97" i="5"/>
  <c r="AD97" i="5" s="1"/>
  <c r="AA25" i="5"/>
  <c r="AC25" i="5"/>
  <c r="AD25" i="5" s="1"/>
  <c r="AA160" i="5"/>
  <c r="AC160" i="5"/>
  <c r="AD160" i="5" s="1"/>
  <c r="AA148" i="5"/>
  <c r="AC148" i="5"/>
  <c r="AD148" i="5" s="1"/>
  <c r="AA124" i="5"/>
  <c r="AC124" i="5"/>
  <c r="AD124" i="5" s="1"/>
  <c r="AA100" i="5"/>
  <c r="AC100" i="5"/>
  <c r="AD100" i="5" s="1"/>
  <c r="AA76" i="5"/>
  <c r="AC76" i="5"/>
  <c r="AD76" i="5" s="1"/>
  <c r="AA51" i="5"/>
  <c r="AC51" i="5"/>
  <c r="AD51" i="5" s="1"/>
  <c r="AA614" i="5"/>
  <c r="AA310" i="5"/>
  <c r="AC310" i="5"/>
  <c r="AD310" i="5" s="1"/>
  <c r="AA212" i="5"/>
  <c r="AC212" i="5"/>
  <c r="AD212" i="5" s="1"/>
  <c r="AA20" i="5"/>
  <c r="AC20" i="5"/>
  <c r="AD20" i="5" s="1"/>
  <c r="AA627" i="5"/>
  <c r="AA461" i="5"/>
  <c r="AA317" i="5"/>
  <c r="AC317" i="5"/>
  <c r="AD317" i="5" s="1"/>
  <c r="AA180" i="5"/>
  <c r="AC180" i="5"/>
  <c r="AD180" i="5" s="1"/>
  <c r="AA115" i="5"/>
  <c r="AC115" i="5"/>
  <c r="AD115" i="5" s="1"/>
  <c r="AA555" i="5"/>
  <c r="AA642" i="5"/>
  <c r="AA621" i="5"/>
  <c r="AA550" i="5"/>
  <c r="AA540" i="5"/>
  <c r="AA657" i="5"/>
  <c r="AA640" i="5"/>
  <c r="AA635" i="5"/>
  <c r="AA618" i="5"/>
  <c r="AA606" i="5"/>
  <c r="AA596" i="5"/>
  <c r="AA656" i="5"/>
  <c r="AA592" i="5"/>
  <c r="AA549" i="5"/>
  <c r="AA582" i="5"/>
  <c r="AA570" i="5"/>
  <c r="AA537" i="5"/>
  <c r="AA521" i="5"/>
  <c r="AA509" i="5"/>
  <c r="AA497" i="5"/>
  <c r="AA485" i="5"/>
  <c r="AA422" i="5"/>
  <c r="AC422" i="5"/>
  <c r="AD422" i="5" s="1"/>
  <c r="AA460" i="5"/>
  <c r="AA446" i="5"/>
  <c r="AA240" i="5"/>
  <c r="AC240" i="5"/>
  <c r="AD240" i="5" s="1"/>
  <c r="AA326" i="5"/>
  <c r="AC326" i="5"/>
  <c r="AD326" i="5" s="1"/>
  <c r="AA314" i="5"/>
  <c r="AC314" i="5"/>
  <c r="AD314" i="5" s="1"/>
  <c r="AA302" i="5"/>
  <c r="AC302" i="5"/>
  <c r="AD302" i="5" s="1"/>
  <c r="AA290" i="5"/>
  <c r="AC290" i="5"/>
  <c r="AD290" i="5" s="1"/>
  <c r="AA278" i="5"/>
  <c r="AC278" i="5"/>
  <c r="AD278" i="5" s="1"/>
  <c r="AA266" i="5"/>
  <c r="AC266" i="5"/>
  <c r="AD266" i="5" s="1"/>
  <c r="AA255" i="5"/>
  <c r="AC255" i="5"/>
  <c r="AD255" i="5" s="1"/>
  <c r="AA243" i="5"/>
  <c r="AC243" i="5"/>
  <c r="AD243" i="5" s="1"/>
  <c r="AA231" i="5"/>
  <c r="AC231" i="5"/>
  <c r="AD231" i="5" s="1"/>
  <c r="AA214" i="5"/>
  <c r="AC214" i="5"/>
  <c r="AD214" i="5" s="1"/>
  <c r="AA208" i="5"/>
  <c r="AC208" i="5"/>
  <c r="AD208" i="5" s="1"/>
  <c r="AA202" i="5"/>
  <c r="AC202" i="5"/>
  <c r="AD202" i="5" s="1"/>
  <c r="AA196" i="5"/>
  <c r="AC196" i="5"/>
  <c r="AD196" i="5" s="1"/>
  <c r="AA190" i="5"/>
  <c r="AC190" i="5"/>
  <c r="AD190" i="5" s="1"/>
  <c r="AA155" i="5"/>
  <c r="AC155" i="5"/>
  <c r="AD155" i="5" s="1"/>
  <c r="AA119" i="5"/>
  <c r="AC119" i="5"/>
  <c r="AD119" i="5" s="1"/>
  <c r="AA72" i="5"/>
  <c r="AC72" i="5"/>
  <c r="AD72" i="5" s="1"/>
  <c r="AA60" i="5"/>
  <c r="AC60" i="5"/>
  <c r="AD60" i="5" s="1"/>
  <c r="AA48" i="5"/>
  <c r="AC48" i="5"/>
  <c r="AD48" i="5" s="1"/>
  <c r="AA36" i="5"/>
  <c r="AC36" i="5"/>
  <c r="AD36" i="5" s="1"/>
  <c r="AA24" i="5"/>
  <c r="AC24" i="5"/>
  <c r="AD24" i="5" s="1"/>
  <c r="AA158" i="5"/>
  <c r="AC158" i="5"/>
  <c r="AD158" i="5" s="1"/>
  <c r="AA110" i="5"/>
  <c r="AC110" i="5"/>
  <c r="AD110" i="5" s="1"/>
  <c r="AA73" i="5"/>
  <c r="AC73" i="5"/>
  <c r="AD73" i="5" s="1"/>
  <c r="AA49" i="5"/>
  <c r="AC49" i="5"/>
  <c r="AD49" i="5" s="1"/>
  <c r="AA224" i="5"/>
  <c r="AC224" i="5"/>
  <c r="AD224" i="5" s="1"/>
  <c r="AA545" i="5"/>
  <c r="AA481" i="5"/>
  <c r="AA454" i="5"/>
  <c r="AA251" i="5"/>
  <c r="AC251" i="5"/>
  <c r="AD251" i="5" s="1"/>
  <c r="AA163" i="5"/>
  <c r="AC163" i="5"/>
  <c r="AD163" i="5" s="1"/>
  <c r="AA32" i="5"/>
  <c r="AC32" i="5"/>
  <c r="AD32" i="5" s="1"/>
  <c r="AA648" i="5"/>
  <c r="AA599" i="5"/>
  <c r="AA581" i="5"/>
  <c r="AA449" i="5"/>
  <c r="AA305" i="5"/>
  <c r="AC305" i="5"/>
  <c r="AD305" i="5" s="1"/>
  <c r="AA168" i="5"/>
  <c r="AC168" i="5"/>
  <c r="AD168" i="5" s="1"/>
  <c r="AA103" i="5"/>
  <c r="AC103" i="5"/>
  <c r="AD103" i="5" s="1"/>
  <c r="AA736" i="5"/>
  <c r="AC736" i="5"/>
  <c r="AD736" i="5" s="1"/>
  <c r="AA534" i="5"/>
  <c r="AA733" i="5"/>
  <c r="AC733" i="5"/>
  <c r="AD733" i="5" s="1"/>
  <c r="AA597" i="5"/>
  <c r="AA609" i="5"/>
  <c r="AA575" i="5"/>
  <c r="AA498" i="5"/>
  <c r="AA423" i="5"/>
  <c r="AC423" i="5"/>
  <c r="AD423" i="5" s="1"/>
  <c r="AA655" i="5"/>
  <c r="AA594" i="5"/>
  <c r="AA636" i="5"/>
  <c r="AA619" i="5"/>
  <c r="AA607" i="5"/>
  <c r="AA548" i="5"/>
  <c r="AA532" i="5"/>
  <c r="AA585" i="5"/>
  <c r="AA573" i="5"/>
  <c r="AA538" i="5"/>
  <c r="AA520" i="5"/>
  <c r="AA508" i="5"/>
  <c r="AA496" i="5"/>
  <c r="AA484" i="5"/>
  <c r="AA464" i="5"/>
  <c r="AA470" i="5"/>
  <c r="AA415" i="5"/>
  <c r="AC415" i="5"/>
  <c r="AD415" i="5" s="1"/>
  <c r="AA406" i="5"/>
  <c r="AC406" i="5"/>
  <c r="AD406" i="5" s="1"/>
  <c r="AA444" i="5"/>
  <c r="AA321" i="5"/>
  <c r="AC321" i="5"/>
  <c r="AD321" i="5" s="1"/>
  <c r="AA309" i="5"/>
  <c r="AC309" i="5"/>
  <c r="AD309" i="5" s="1"/>
  <c r="AA297" i="5"/>
  <c r="AC297" i="5"/>
  <c r="AD297" i="5" s="1"/>
  <c r="AA285" i="5"/>
  <c r="AC285" i="5"/>
  <c r="AD285" i="5" s="1"/>
  <c r="AA273" i="5"/>
  <c r="AC273" i="5"/>
  <c r="AD273" i="5" s="1"/>
  <c r="AA261" i="5"/>
  <c r="AC261" i="5"/>
  <c r="AD261" i="5" s="1"/>
  <c r="AA238" i="5"/>
  <c r="AC238" i="5"/>
  <c r="AD238" i="5" s="1"/>
  <c r="AA394" i="5"/>
  <c r="AC394" i="5"/>
  <c r="AD394" i="5" s="1"/>
  <c r="AA182" i="5"/>
  <c r="AC182" i="5"/>
  <c r="AD182" i="5" s="1"/>
  <c r="AA176" i="5"/>
  <c r="AC176" i="5"/>
  <c r="AD176" i="5" s="1"/>
  <c r="AA170" i="5"/>
  <c r="AC170" i="5"/>
  <c r="AD170" i="5" s="1"/>
  <c r="AA164" i="5"/>
  <c r="AC164" i="5"/>
  <c r="AD164" i="5" s="1"/>
  <c r="AA143" i="5"/>
  <c r="AC143" i="5"/>
  <c r="AD143" i="5" s="1"/>
  <c r="AA131" i="5"/>
  <c r="AC131" i="5"/>
  <c r="AD131" i="5" s="1"/>
  <c r="AA107" i="5"/>
  <c r="AC107" i="5"/>
  <c r="AD107" i="5" s="1"/>
  <c r="AA95" i="5"/>
  <c r="AC95" i="5"/>
  <c r="AD95" i="5" s="1"/>
  <c r="AA83" i="5"/>
  <c r="AC83" i="5"/>
  <c r="AD83" i="5" s="1"/>
  <c r="AA23" i="5"/>
  <c r="AC23" i="5"/>
  <c r="AD23" i="5" s="1"/>
  <c r="AA146" i="5"/>
  <c r="AC146" i="5"/>
  <c r="AD146" i="5" s="1"/>
  <c r="AA134" i="5"/>
  <c r="AC134" i="5"/>
  <c r="AD134" i="5" s="1"/>
  <c r="AA122" i="5"/>
  <c r="AC122" i="5"/>
  <c r="AD122" i="5" s="1"/>
  <c r="AA98" i="5"/>
  <c r="AC98" i="5"/>
  <c r="AD98" i="5" s="1"/>
  <c r="AA86" i="5"/>
  <c r="AC86" i="5"/>
  <c r="AD86" i="5" s="1"/>
  <c r="AA71" i="5"/>
  <c r="AC71" i="5"/>
  <c r="AD71" i="5" s="1"/>
  <c r="AA47" i="5"/>
  <c r="AC47" i="5"/>
  <c r="AD47" i="5" s="1"/>
  <c r="AA646" i="5"/>
  <c r="AA633" i="5"/>
  <c r="AA654" i="5"/>
  <c r="AA547" i="5"/>
  <c r="AA580" i="5"/>
  <c r="AA568" i="5"/>
  <c r="AA531" i="5"/>
  <c r="AA519" i="5"/>
  <c r="AA507" i="5"/>
  <c r="AA495" i="5"/>
  <c r="AA483" i="5"/>
  <c r="AA452" i="5"/>
  <c r="AA441" i="5"/>
  <c r="AA421" i="5"/>
  <c r="AC421" i="5"/>
  <c r="AD421" i="5" s="1"/>
  <c r="AA476" i="5"/>
  <c r="AA456" i="5"/>
  <c r="AA442" i="5"/>
  <c r="AA236" i="5"/>
  <c r="AC236" i="5"/>
  <c r="AD236" i="5" s="1"/>
  <c r="AA324" i="5"/>
  <c r="AC324" i="5"/>
  <c r="AD324" i="5" s="1"/>
  <c r="AA312" i="5"/>
  <c r="AC312" i="5"/>
  <c r="AD312" i="5" s="1"/>
  <c r="AA300" i="5"/>
  <c r="AC300" i="5"/>
  <c r="AD300" i="5" s="1"/>
  <c r="AA288" i="5"/>
  <c r="AC288" i="5"/>
  <c r="AD288" i="5" s="1"/>
  <c r="AA276" i="5"/>
  <c r="AC276" i="5"/>
  <c r="AD276" i="5" s="1"/>
  <c r="AA264" i="5"/>
  <c r="AC264" i="5"/>
  <c r="AD264" i="5" s="1"/>
  <c r="AA253" i="5"/>
  <c r="AC253" i="5"/>
  <c r="AD253" i="5" s="1"/>
  <c r="AA241" i="5"/>
  <c r="AC241" i="5"/>
  <c r="AD241" i="5" s="1"/>
  <c r="AA229" i="5"/>
  <c r="AC229" i="5"/>
  <c r="AD229" i="5" s="1"/>
  <c r="AA213" i="5"/>
  <c r="AC213" i="5"/>
  <c r="AD213" i="5" s="1"/>
  <c r="AA207" i="5"/>
  <c r="AC207" i="5"/>
  <c r="AD207" i="5" s="1"/>
  <c r="AA201" i="5"/>
  <c r="AC201" i="5"/>
  <c r="AD201" i="5" s="1"/>
  <c r="AA195" i="5"/>
  <c r="AC195" i="5"/>
  <c r="AD195" i="5" s="1"/>
  <c r="AA189" i="5"/>
  <c r="AC189" i="5"/>
  <c r="AD189" i="5" s="1"/>
  <c r="AA153" i="5"/>
  <c r="AC153" i="5"/>
  <c r="AD153" i="5" s="1"/>
  <c r="AA141" i="5"/>
  <c r="AC141" i="5"/>
  <c r="AD141" i="5" s="1"/>
  <c r="AA81" i="5"/>
  <c r="AC81" i="5"/>
  <c r="AD81" i="5" s="1"/>
  <c r="AA70" i="5"/>
  <c r="AC70" i="5"/>
  <c r="AD70" i="5" s="1"/>
  <c r="AA58" i="5"/>
  <c r="AC58" i="5"/>
  <c r="AD58" i="5" s="1"/>
  <c r="AA46" i="5"/>
  <c r="AC46" i="5"/>
  <c r="AD46" i="5" s="1"/>
  <c r="AA34" i="5"/>
  <c r="AC34" i="5"/>
  <c r="AD34" i="5" s="1"/>
  <c r="AA22" i="5"/>
  <c r="AC22" i="5"/>
  <c r="AD22" i="5" s="1"/>
  <c r="AA156" i="5"/>
  <c r="AC156" i="5"/>
  <c r="AD156" i="5" s="1"/>
  <c r="AA69" i="5"/>
  <c r="AC69" i="5"/>
  <c r="AD69" i="5" s="1"/>
  <c r="AA45" i="5"/>
  <c r="AC45" i="5"/>
  <c r="AD45" i="5" s="1"/>
  <c r="AA220" i="5"/>
  <c r="AA665" i="5"/>
  <c r="AA590" i="5"/>
  <c r="AA517" i="5"/>
  <c r="AA473" i="5"/>
  <c r="AA322" i="5"/>
  <c r="AC322" i="5"/>
  <c r="AD322" i="5" s="1"/>
  <c r="AA188" i="5"/>
  <c r="AC188" i="5"/>
  <c r="AD188" i="5" s="1"/>
  <c r="AA631" i="5"/>
  <c r="AA562" i="5"/>
  <c r="AA480" i="5"/>
  <c r="AA329" i="5"/>
  <c r="AC329" i="5"/>
  <c r="AD329" i="5" s="1"/>
  <c r="AA139" i="5"/>
  <c r="AC139" i="5"/>
  <c r="AD139" i="5" s="1"/>
  <c r="AA142" i="5"/>
  <c r="AC142" i="5"/>
  <c r="AD142" i="5" s="1"/>
  <c r="AA660" i="5"/>
  <c r="AA598" i="5"/>
  <c r="AA623" i="5"/>
  <c r="AA669" i="5"/>
  <c r="AA653" i="5"/>
  <c r="AA630" i="5"/>
  <c r="AA616" i="5"/>
  <c r="AA591" i="5"/>
  <c r="AA667" i="5"/>
  <c r="AA651" i="5"/>
  <c r="AA603" i="5"/>
  <c r="AA604" i="5"/>
  <c r="AA634" i="5"/>
  <c r="AA617" i="5"/>
  <c r="AA605" i="5"/>
  <c r="AA546" i="5"/>
  <c r="AA583" i="5"/>
  <c r="AA569" i="5"/>
  <c r="AA536" i="5"/>
  <c r="AA518" i="5"/>
  <c r="AA506" i="5"/>
  <c r="AA494" i="5"/>
  <c r="AA482" i="5"/>
  <c r="AA463" i="5"/>
  <c r="AA468" i="5"/>
  <c r="AA451" i="5"/>
  <c r="AA440" i="5"/>
  <c r="AA414" i="5"/>
  <c r="AC414" i="5"/>
  <c r="AD414" i="5" s="1"/>
  <c r="AA404" i="5"/>
  <c r="AC404" i="5"/>
  <c r="AD404" i="5" s="1"/>
  <c r="AA439" i="5"/>
  <c r="AA319" i="5"/>
  <c r="AC319" i="5"/>
  <c r="AD319" i="5" s="1"/>
  <c r="AA307" i="5"/>
  <c r="AC307" i="5"/>
  <c r="AD307" i="5" s="1"/>
  <c r="AA295" i="5"/>
  <c r="AC295" i="5"/>
  <c r="AD295" i="5" s="1"/>
  <c r="AA283" i="5"/>
  <c r="AC283" i="5"/>
  <c r="AD283" i="5" s="1"/>
  <c r="AA271" i="5"/>
  <c r="AC271" i="5"/>
  <c r="AD271" i="5" s="1"/>
  <c r="AA258" i="5"/>
  <c r="AC258" i="5"/>
  <c r="AD258" i="5" s="1"/>
  <c r="AA234" i="5"/>
  <c r="AC234" i="5"/>
  <c r="AD234" i="5" s="1"/>
  <c r="AA181" i="5"/>
  <c r="AC181" i="5"/>
  <c r="AD181" i="5" s="1"/>
  <c r="AA175" i="5"/>
  <c r="AC175" i="5"/>
  <c r="AD175" i="5" s="1"/>
  <c r="AA169" i="5"/>
  <c r="AC169" i="5"/>
  <c r="AD169" i="5" s="1"/>
  <c r="AA6" i="5"/>
  <c r="AA8" i="5" s="1"/>
  <c r="AC6" i="5"/>
  <c r="AD6" i="5" s="1"/>
  <c r="AD8" i="5" s="1"/>
  <c r="AA129" i="5"/>
  <c r="AC129" i="5"/>
  <c r="AD129" i="5" s="1"/>
  <c r="AA117" i="5"/>
  <c r="AC117" i="5"/>
  <c r="AD117" i="5" s="1"/>
  <c r="AA105" i="5"/>
  <c r="AC105" i="5"/>
  <c r="AD105" i="5" s="1"/>
  <c r="AA93" i="5"/>
  <c r="AC93" i="5"/>
  <c r="AD93" i="5" s="1"/>
  <c r="AA21" i="5"/>
  <c r="AC21" i="5"/>
  <c r="AD21" i="5" s="1"/>
  <c r="AA144" i="5"/>
  <c r="AC144" i="5"/>
  <c r="AD144" i="5" s="1"/>
  <c r="AA132" i="5"/>
  <c r="AC132" i="5"/>
  <c r="AD132" i="5" s="1"/>
  <c r="AA120" i="5"/>
  <c r="AC120" i="5"/>
  <c r="AD120" i="5" s="1"/>
  <c r="AA108" i="5"/>
  <c r="AC108" i="5"/>
  <c r="AD108" i="5" s="1"/>
  <c r="AA96" i="5"/>
  <c r="AC96" i="5"/>
  <c r="AD96" i="5" s="1"/>
  <c r="AA84" i="5"/>
  <c r="AC84" i="5"/>
  <c r="AD84" i="5" s="1"/>
  <c r="AA67" i="5"/>
  <c r="AC67" i="5"/>
  <c r="AD67" i="5" s="1"/>
  <c r="AA41" i="5"/>
  <c r="AC41" i="5"/>
  <c r="AD41" i="5" s="1"/>
  <c r="AA118" i="5"/>
  <c r="AC118" i="5"/>
  <c r="AD118" i="5" s="1"/>
  <c r="AA94" i="5"/>
  <c r="AC94" i="5"/>
  <c r="AD94" i="5" s="1"/>
  <c r="AA82" i="5"/>
  <c r="AC82" i="5"/>
  <c r="AD82" i="5" s="1"/>
  <c r="AA65" i="5"/>
  <c r="AC65" i="5"/>
  <c r="AD65" i="5" s="1"/>
  <c r="AA37" i="5"/>
  <c r="AC37" i="5"/>
  <c r="AD37" i="5" s="1"/>
  <c r="AA222" i="5"/>
  <c r="AA369" i="5"/>
  <c r="AC369" i="5"/>
  <c r="AD369" i="5" s="1"/>
  <c r="AA393" i="5"/>
  <c r="AC393" i="5"/>
  <c r="AD393" i="5" s="1"/>
  <c r="AA342" i="5"/>
  <c r="AC342" i="5"/>
  <c r="AD342" i="5" s="1"/>
  <c r="AA384" i="5"/>
  <c r="AC384" i="5"/>
  <c r="AD384" i="5" s="1"/>
  <c r="AA349" i="5"/>
  <c r="AC349" i="5"/>
  <c r="AD349" i="5" s="1"/>
  <c r="AA337" i="5"/>
  <c r="AC337" i="5"/>
  <c r="AD337" i="5" s="1"/>
  <c r="AA352" i="5"/>
  <c r="AC352" i="5"/>
  <c r="AD352" i="5" s="1"/>
  <c r="AA340" i="5"/>
  <c r="AC340" i="5"/>
  <c r="AD340" i="5" s="1"/>
  <c r="AA381" i="5"/>
  <c r="AC381" i="5"/>
  <c r="AD381" i="5" s="1"/>
  <c r="AA392" i="5"/>
  <c r="AC392" i="5"/>
  <c r="AD392" i="5" s="1"/>
  <c r="AA379" i="5"/>
  <c r="AC379" i="5"/>
  <c r="AD379" i="5" s="1"/>
  <c r="AA373" i="5"/>
  <c r="AC373" i="5"/>
  <c r="AD373" i="5" s="1"/>
  <c r="AA367" i="5"/>
  <c r="AC367" i="5"/>
  <c r="AD367" i="5" s="1"/>
  <c r="AA361" i="5"/>
  <c r="AC361" i="5"/>
  <c r="AD361" i="5" s="1"/>
  <c r="AA359" i="5"/>
  <c r="AC359" i="5"/>
  <c r="AD359" i="5" s="1"/>
  <c r="AA347" i="5"/>
  <c r="AC347" i="5"/>
  <c r="AD347" i="5" s="1"/>
  <c r="AA335" i="5"/>
  <c r="AC335" i="5"/>
  <c r="AD335" i="5" s="1"/>
  <c r="AA339" i="5"/>
  <c r="AC339" i="5"/>
  <c r="AD339" i="5" s="1"/>
  <c r="AA374" i="5"/>
  <c r="AC374" i="5"/>
  <c r="AD374" i="5" s="1"/>
  <c r="AA390" i="5"/>
  <c r="AC390" i="5"/>
  <c r="AD390" i="5" s="1"/>
  <c r="AA350" i="5"/>
  <c r="AC350" i="5"/>
  <c r="AD350" i="5" s="1"/>
  <c r="AA338" i="5"/>
  <c r="AC338" i="5"/>
  <c r="AD338" i="5" s="1"/>
  <c r="AA389" i="5"/>
  <c r="AC389" i="5"/>
  <c r="AD389" i="5" s="1"/>
  <c r="AA378" i="5"/>
  <c r="AC378" i="5"/>
  <c r="AD378" i="5" s="1"/>
  <c r="AA372" i="5"/>
  <c r="AC372" i="5"/>
  <c r="AD372" i="5" s="1"/>
  <c r="AA366" i="5"/>
  <c r="AC366" i="5"/>
  <c r="AD366" i="5" s="1"/>
  <c r="AA360" i="5"/>
  <c r="AC360" i="5"/>
  <c r="AD360" i="5" s="1"/>
  <c r="AA357" i="5"/>
  <c r="AC357" i="5"/>
  <c r="AD357" i="5" s="1"/>
  <c r="AA345" i="5"/>
  <c r="AC345" i="5"/>
  <c r="AD345" i="5" s="1"/>
  <c r="AA333" i="5"/>
  <c r="AC333" i="5"/>
  <c r="AD333" i="5" s="1"/>
  <c r="AA363" i="5"/>
  <c r="AC363" i="5"/>
  <c r="AD363" i="5" s="1"/>
  <c r="AA388" i="5"/>
  <c r="AC388" i="5"/>
  <c r="AD388" i="5" s="1"/>
  <c r="AA385" i="5"/>
  <c r="AC385" i="5"/>
  <c r="AD385" i="5" s="1"/>
  <c r="AA348" i="5"/>
  <c r="AC348" i="5"/>
  <c r="AD348" i="5" s="1"/>
  <c r="AA336" i="5"/>
  <c r="AC336" i="5"/>
  <c r="AD336" i="5" s="1"/>
  <c r="AA380" i="5"/>
  <c r="AC380" i="5"/>
  <c r="AD380" i="5" s="1"/>
  <c r="AA387" i="5"/>
  <c r="AC387" i="5"/>
  <c r="AD387" i="5" s="1"/>
  <c r="AA377" i="5"/>
  <c r="AC377" i="5"/>
  <c r="AD377" i="5" s="1"/>
  <c r="AA371" i="5"/>
  <c r="AC371" i="5"/>
  <c r="AD371" i="5" s="1"/>
  <c r="AA365" i="5"/>
  <c r="AC365" i="5"/>
  <c r="AD365" i="5" s="1"/>
  <c r="AA355" i="5"/>
  <c r="AC355" i="5"/>
  <c r="AD355" i="5" s="1"/>
  <c r="AA343" i="5"/>
  <c r="AC343" i="5"/>
  <c r="AD343" i="5" s="1"/>
  <c r="AA331" i="5"/>
  <c r="AA375" i="5"/>
  <c r="AC375" i="5"/>
  <c r="AD375" i="5" s="1"/>
  <c r="AA362" i="5"/>
  <c r="AC362" i="5"/>
  <c r="AD362" i="5" s="1"/>
  <c r="AA386" i="5"/>
  <c r="AC386" i="5"/>
  <c r="AD386" i="5" s="1"/>
  <c r="AA358" i="5"/>
  <c r="AC358" i="5"/>
  <c r="AD358" i="5" s="1"/>
  <c r="AA346" i="5"/>
  <c r="AC346" i="5"/>
  <c r="AD346" i="5" s="1"/>
  <c r="AA334" i="5"/>
  <c r="AC334" i="5"/>
  <c r="AD334" i="5" s="1"/>
  <c r="AA368" i="5"/>
  <c r="AC368" i="5"/>
  <c r="AD368" i="5" s="1"/>
  <c r="AA382" i="5"/>
  <c r="AC382" i="5"/>
  <c r="AD382" i="5" s="1"/>
  <c r="AA376" i="5"/>
  <c r="AC376" i="5"/>
  <c r="AD376" i="5" s="1"/>
  <c r="AA370" i="5"/>
  <c r="AC370" i="5"/>
  <c r="AD370" i="5" s="1"/>
  <c r="AA364" i="5"/>
  <c r="AC364" i="5"/>
  <c r="AD364" i="5" s="1"/>
  <c r="AA353" i="5"/>
  <c r="AC353" i="5"/>
  <c r="AD353" i="5" s="1"/>
  <c r="AA341" i="5"/>
  <c r="AC341" i="5"/>
  <c r="AD341" i="5" s="1"/>
  <c r="AA351" i="5"/>
  <c r="AC351" i="5"/>
  <c r="AD351" i="5" s="1"/>
  <c r="AA356" i="5"/>
  <c r="AC356" i="5"/>
  <c r="AD356" i="5" s="1"/>
  <c r="AA344" i="5"/>
  <c r="AC344" i="5"/>
  <c r="AD344" i="5" s="1"/>
  <c r="AA332" i="5"/>
  <c r="AC332" i="5"/>
  <c r="AD332" i="5" s="1"/>
  <c r="Z354" i="5"/>
  <c r="AB354" i="5" s="1"/>
  <c r="Y632" i="5"/>
  <c r="Z632" i="5" s="1"/>
  <c r="Y474" i="5"/>
  <c r="Z474" i="5" s="1"/>
  <c r="X436" i="5"/>
  <c r="X724" i="5" s="1"/>
  <c r="D763" i="5"/>
  <c r="E743" i="5"/>
  <c r="AA475" i="5"/>
  <c r="F763" i="5"/>
  <c r="F765" i="5" s="1"/>
  <c r="D754" i="5"/>
  <c r="W740" i="5"/>
  <c r="D764" i="5" s="1"/>
  <c r="Y732" i="5"/>
  <c r="Y740" i="5" s="1"/>
  <c r="E764" i="5" s="1"/>
  <c r="X732" i="5"/>
  <c r="X740" i="5" s="1"/>
  <c r="Y408" i="5"/>
  <c r="Z408" i="5" s="1"/>
  <c r="AB408" i="5" s="1"/>
  <c r="X408" i="5"/>
  <c r="X433" i="5" s="1"/>
  <c r="V740" i="5"/>
  <c r="G754" i="5"/>
  <c r="Z724" i="5" l="1"/>
  <c r="Y724" i="5"/>
  <c r="E763" i="5" s="1"/>
  <c r="G763" i="5" s="1"/>
  <c r="AB632" i="5"/>
  <c r="AC632" i="5" s="1"/>
  <c r="AD632" i="5" s="1"/>
  <c r="AB436" i="5"/>
  <c r="Z10" i="5"/>
  <c r="Y433" i="5"/>
  <c r="E762" i="5" s="1"/>
  <c r="AC474" i="5"/>
  <c r="AD474" i="5" s="1"/>
  <c r="AA408" i="5"/>
  <c r="AC408" i="5"/>
  <c r="AD408" i="5" s="1"/>
  <c r="AA474" i="5"/>
  <c r="AA354" i="5"/>
  <c r="AA632" i="5"/>
  <c r="AC331" i="5"/>
  <c r="AD331" i="5" s="1"/>
  <c r="AA436" i="5"/>
  <c r="G764" i="5"/>
  <c r="D762" i="5"/>
  <c r="V743" i="5"/>
  <c r="X743" i="5"/>
  <c r="Z732" i="5"/>
  <c r="AB732" i="5" s="1"/>
  <c r="W743" i="5"/>
  <c r="AA724" i="5" l="1"/>
  <c r="AC436" i="5"/>
  <c r="AB724" i="5"/>
  <c r="AA10" i="5"/>
  <c r="AA433" i="5" s="1"/>
  <c r="Z433" i="5"/>
  <c r="AB10" i="5"/>
  <c r="AB433" i="5" s="1"/>
  <c r="AC354" i="5"/>
  <c r="AD354" i="5" s="1"/>
  <c r="AC732" i="5"/>
  <c r="AD732" i="5" s="1"/>
  <c r="AB740" i="5"/>
  <c r="E765" i="5"/>
  <c r="Y743" i="5"/>
  <c r="G762" i="5"/>
  <c r="G765" i="5" s="1"/>
  <c r="D767" i="5" s="1"/>
  <c r="D765" i="5"/>
  <c r="Z740" i="5"/>
  <c r="AA732" i="5"/>
  <c r="AA740" i="5" s="1"/>
  <c r="AD436" i="5" l="1"/>
  <c r="AD724" i="5" s="1"/>
  <c r="AC724" i="5"/>
  <c r="AA743" i="5"/>
  <c r="AC10" i="5"/>
  <c r="AD10" i="5" s="1"/>
  <c r="AD433" i="5" s="1"/>
  <c r="Z743" i="5"/>
  <c r="AD740" i="5"/>
  <c r="AC740" i="5"/>
  <c r="AB743" i="5"/>
  <c r="AC433" i="5" l="1"/>
  <c r="AC743" i="5" s="1"/>
  <c r="AD743" i="5"/>
</calcChain>
</file>

<file path=xl/sharedStrings.xml><?xml version="1.0" encoding="utf-8"?>
<sst xmlns="http://schemas.openxmlformats.org/spreadsheetml/2006/main" count="3699" uniqueCount="952">
  <si>
    <t>ID</t>
  </si>
  <si>
    <t>GASBCategory</t>
  </si>
  <si>
    <t>RecDate</t>
  </si>
  <si>
    <t>Cost</t>
  </si>
  <si>
    <t>TagNumber</t>
  </si>
  <si>
    <t>DeprSchedule</t>
  </si>
  <si>
    <t>Life</t>
  </si>
  <si>
    <t>PriorFiscalDepr</t>
  </si>
  <si>
    <t>FiscalDepr</t>
  </si>
  <si>
    <t>2016 Accumulated Dep</t>
  </si>
  <si>
    <t>Current Dep</t>
  </si>
  <si>
    <t>2017 Accumulated Dep</t>
  </si>
  <si>
    <t>2017Net Book Value</t>
  </si>
  <si>
    <t>2018 Accumulated Dep</t>
  </si>
  <si>
    <t>2018 Net Book Value</t>
  </si>
  <si>
    <t>Description</t>
  </si>
  <si>
    <t>Site</t>
  </si>
  <si>
    <t>BUILDINGS</t>
  </si>
  <si>
    <t>2709</t>
  </si>
  <si>
    <t>SL - Full Month</t>
  </si>
  <si>
    <t>Buildings/Part HS building added est.30,709ft  per audit 00-01/DIRECT INSTRUCTION</t>
  </si>
  <si>
    <t>CLOUDCROFT MUNICIPAL SCHOOLS</t>
  </si>
  <si>
    <t>Buildings/HS building added est.53,946 sq ft per audit 00-01/INSTRUCT.SUPPORT</t>
  </si>
  <si>
    <t>Buildings/HS building added est.53,946 sq ft per audit 00-01/MAINT.&amp; OPERATION</t>
  </si>
  <si>
    <t>Buildings/HS building added est.53,946 sq ft per audit 00-01/CAFETERIA</t>
  </si>
  <si>
    <t>Buildings/HS building added est.53,946 sq ft per audit 00-01/ATHLETICS</t>
  </si>
  <si>
    <t>Buildings/HS building added est.53,946 sq ft per audit 00-01/ADMINISTRATION</t>
  </si>
  <si>
    <t>Buildings/HS building added est.53,946 sq ft per audit 00-01/BUSINESS &amp; SUPPORT</t>
  </si>
  <si>
    <t>Buildings/Part HS building added est.23,237ft  per audit 00-01/ DIRECT INSTRUCTION</t>
  </si>
  <si>
    <t>CLASSROOM DOOR HANDLES</t>
  </si>
  <si>
    <t>2708</t>
  </si>
  <si>
    <t>Buildings, MS&amp;Elem per audit 01-02/DIRECT INSTRUCTION</t>
  </si>
  <si>
    <t>Buildings, MS&amp;Elem per audit 01-02/INSTRUCTIONAL SUPPORT</t>
  </si>
  <si>
    <t>Buildings, MS&amp;Elem per audit 01-02/MAINT. &amp; OPERATIONS</t>
  </si>
  <si>
    <t>Buildings, MS&amp;Elem per audit 01-02/CAFETERIA</t>
  </si>
  <si>
    <t>Buildings, MS&amp;Elem per audit 01-02/ATHLETICS</t>
  </si>
  <si>
    <t>2743</t>
  </si>
  <si>
    <t>Lease Agreement for Engery Efficiency to LaSalle Bank</t>
  </si>
  <si>
    <t>2711</t>
  </si>
  <si>
    <t>Construction in progress 00-01 audit/athletic complex</t>
  </si>
  <si>
    <t>KENTUCKY BLUE GRASS</t>
  </si>
  <si>
    <t>BUILDING IMPROVEMENTS-STAIR TREADS</t>
  </si>
  <si>
    <t>DEMOLITION AND RENOVATION</t>
  </si>
  <si>
    <t>TIMBER SALE CONSULTANT</t>
  </si>
  <si>
    <t>FOOTBALL FIELD PAYMENT 2</t>
  </si>
  <si>
    <t>FLOORING-MIDDLE SCHOOL</t>
  </si>
  <si>
    <t>CIVIL ENGINEERING AND SURVEYING SERVICES-THE LAND</t>
  </si>
  <si>
    <t>BLOCKS FOR LANDSCAPING</t>
  </si>
  <si>
    <t>NEW FOOTBALL FIELD PAY APPLICATION 3</t>
  </si>
  <si>
    <t>STUCCO DAMAGE REPAIR-CHS</t>
  </si>
  <si>
    <t>PAINTING REPAIRS-CHS</t>
  </si>
  <si>
    <t>CARPET REPLACEMENT-CMS</t>
  </si>
  <si>
    <t>DEMOLITION AND RENOVATION PROJECT PAYMENT 2</t>
  </si>
  <si>
    <t>RE-WEAVE FENCING</t>
  </si>
  <si>
    <t>REPLACE CARPET-ADMIN OFFICE</t>
  </si>
  <si>
    <t>DEMOLITION AND RENOVATION PROJECT, FINAL PAYMENT</t>
  </si>
  <si>
    <t>CHS/DEMOLITION AND RENOVATION</t>
  </si>
  <si>
    <t>CHS DEMOLITION AND RENOVATION</t>
  </si>
  <si>
    <t>PAYMENT 4, FINAL PAYMENT NEW FOOTBALL FIELD</t>
  </si>
  <si>
    <t>CHS PHASE 1, PROJECT 02642.35 APPLICATION 1</t>
  </si>
  <si>
    <t>CHS PHASE 1, PROJECT 02642.35, APPLICATION 2</t>
  </si>
  <si>
    <t>CHS PHASE 1, PROJ. 02642.35, APPLICATION 2</t>
  </si>
  <si>
    <t>CONCRETE WORK ELEMENTARY</t>
  </si>
  <si>
    <t>PHASE 1, CHS, APPL 3, PROJ NO. 02642.35</t>
  </si>
  <si>
    <t>PHASE 1, CHS, APPL. NO. 3, PROJ. NO. 02642.35</t>
  </si>
  <si>
    <t>2738</t>
  </si>
  <si>
    <t>6E740: RHEEM G91-200 LP GAS HOT WATER HEATER</t>
  </si>
  <si>
    <t>2P673: 4.5 GALLON HOT WATER EXPANSION TANK</t>
  </si>
  <si>
    <t>SPEC. ORDER: POWER VENT KIT FOR G91-200</t>
  </si>
  <si>
    <t>CHS FB FIELD-PROJECT 2642.42, APPLICATION ONE, RET</t>
  </si>
  <si>
    <t>FB FIELD DEVELOPMENT, PROJ 02642/35, PAY APPLICATI</t>
  </si>
  <si>
    <t>CHS ADDITION, PHASE ONE, PAY APPL. 4, PROJ. 02642.</t>
  </si>
  <si>
    <t>CHS ADDITION, PHASE ONE, PAY APPL. 5, PROJ. 02642.</t>
  </si>
  <si>
    <t>CHS ADDITION, APPL. NO. 4, PROJ. 02642.35</t>
  </si>
  <si>
    <t>CHS ADDITION, APPL. NO. 5, PROJ. 02642.35</t>
  </si>
  <si>
    <t>FB FILED. APPL. 2, PROJ. 02642.42</t>
  </si>
  <si>
    <t>FB FIELD, APPL. NO. 2, PROJ. 02642.42</t>
  </si>
  <si>
    <t>FOOTBALL FIELD DEVELOPMENT, PAY APPL NO. 3, PROJEC</t>
  </si>
  <si>
    <t>TESTING-CHS ADDITIONS</t>
  </si>
  <si>
    <t>ESCROW PMT-FB FIELD/PAY APPL. NO. 3/ PROJ. NO. 026</t>
  </si>
  <si>
    <t>TESTING-FB FIELD</t>
  </si>
  <si>
    <t>CHS, PHASE 1, PAY APLL. NO. 6, PROJECT NO. 02642.3</t>
  </si>
  <si>
    <t>CHS, PHASE 1, PROJECT NO. 02642.35, PAY APPL. NO.</t>
  </si>
  <si>
    <t>CONSTRUCTION MATERIALS TESTING-CHS ADDITIONS</t>
  </si>
  <si>
    <t>CHS ADDITIONS, PAY APPL. NO. 7, PROJ. NO. 02642.35</t>
  </si>
  <si>
    <t>CHS ADDITIONS, PAY AOOL. NO. 7, PROJ. NO. 02642.35</t>
  </si>
  <si>
    <t>FB FIELD, PAY APPL NO. 4, PROJ. NO. 02642.42</t>
  </si>
  <si>
    <t>CONSTRUCTION MATERIALS TESTING</t>
  </si>
  <si>
    <t>CHS, PHASE 1, PAY APPL NO 8, PROJ NO. 02642.35</t>
  </si>
  <si>
    <t>ESCROW, CHS PHASE 1, APPL NO 8, PROJ NO 02642.35</t>
  </si>
  <si>
    <t>2733</t>
  </si>
  <si>
    <t>ONE 11 ROW X 75.5 PERMANENT GRANDSTAND ANGLE FRAME</t>
  </si>
  <si>
    <t>-</t>
  </si>
  <si>
    <t>CHS, PHASE 1 ADDITION, APPL NO. 9, PROJ NO. 02642.</t>
  </si>
  <si>
    <t>CHS, PHASE 1 ADDITION, APPL. NO. 9, PROJ. NO. 0264</t>
  </si>
  <si>
    <t>CMS, DCU, PAY APPL 1, PROJECT NO. 02642.50</t>
  </si>
  <si>
    <t>CHS, PHASE 1, PAY APPL. NO. 9/PROJECT NO. 02642.35</t>
  </si>
  <si>
    <t>CHS, PHASE 1, PAY APPL 9, PROJ NO. 02642.35</t>
  </si>
  <si>
    <t>CMS, DEFICIENCIES CORRECTIONS,PAY APPL 2, PROJ 026</t>
  </si>
  <si>
    <t>CHS/PHASE ONE, PAY APPL 11, PROJECT 02642.35</t>
  </si>
  <si>
    <t>CHS CONSTRUCTION, STEEL INSPECTION</t>
  </si>
  <si>
    <t>CHS, PHASE 1, PAY APPL 11, PROJ 02642.35</t>
  </si>
  <si>
    <t>2739</t>
  </si>
  <si>
    <t>DIRECT FIRED VAPORIZER 80 GPH/added to Propane tank</t>
  </si>
  <si>
    <t>1ST STAGE REGULATOR 10-20 psi 1"</t>
  </si>
  <si>
    <t>CMS/CES/DCU/PAY APPL 3/PROJ 02642.35</t>
  </si>
  <si>
    <t>CHS/PHASE 1/PAY APPL 12/PROJ 02642.35</t>
  </si>
  <si>
    <t>RETAINAGE/CHS/PHASE 1/PAY APPL 12</t>
  </si>
  <si>
    <t>BUILDING INSPECTION/CHS</t>
  </si>
  <si>
    <t>2712</t>
  </si>
  <si>
    <t>12 x 20 STORAGE BUILDING CONSTRUCTED ON SITE</t>
  </si>
  <si>
    <t>CHS, PHASE 1, PAY APPL NO. 13, PROJ. NO. 02642.35</t>
  </si>
  <si>
    <t>CHS,PHASE 1, PAY APPL NO. 13, PROJ NO. 02642.35</t>
  </si>
  <si>
    <t>TESTING-NEW CONSTRUCTION - 3/2/03</t>
  </si>
  <si>
    <t>TESTING-NEW CONSTRUCTION - 1/31/03</t>
  </si>
  <si>
    <t>CHS PROJECT, PHASE 1, GROSS REC TAX</t>
  </si>
  <si>
    <t>CHS PHASE 1, APPL 14</t>
  </si>
  <si>
    <t>CHS/PHASE 1, APPL 14, RETAINAGE</t>
  </si>
  <si>
    <t>DCU, MIDDLE SCHOOL, PAY APPL 4</t>
  </si>
  <si>
    <t>CHS, PHASE 1, PAY APPL 15, PROJ NO. 02642.35</t>
  </si>
  <si>
    <t>ARCHITECTURAL SERVICES-CHS ADDITION/RENOVATION</t>
  </si>
  <si>
    <t>REIMBURSEABLE EXPENSES</t>
  </si>
  <si>
    <t>DCS, CES/CMS, ARCHITECTURAL SERVICES</t>
  </si>
  <si>
    <t>RETAINAGE-CHS, PHASE 1, PMT 15</t>
  </si>
  <si>
    <t>CHS, PHASE ONE, PAY APPL 16</t>
  </si>
  <si>
    <t>CHS, PHASE 1, PAY APPL 16</t>
  </si>
  <si>
    <t>CHS, PHASE ONE, PAY APPL 17</t>
  </si>
  <si>
    <t>CHS, PHASE ONE, PAY APPL 17 - RETAINAGE</t>
  </si>
  <si>
    <t>FB FIELD, PAY APPL 5</t>
  </si>
  <si>
    <t>FB FIELD, PAY APPLICATION 5-PARKING LOTS &amp; PAVING</t>
  </si>
  <si>
    <t>FB FIELD, PAY APPLICATION 5 - PARKING &amp; PAVING</t>
  </si>
  <si>
    <t>CHS/PHASE 1, PAY APPL 18</t>
  </si>
  <si>
    <t>CHS/PHASE 1/PAY APPL 18</t>
  </si>
  <si>
    <t>2721</t>
  </si>
  <si>
    <t>ADDITION BUS BARN</t>
  </si>
  <si>
    <t>DCU/CMS/CES/PAY APPL 6, PROJ NO. 02642.35</t>
  </si>
  <si>
    <t>RETAINAGE-CHS, PHASE 1, PAY APPL 19</t>
  </si>
  <si>
    <t>CHS, PHASE 1, CONST. TESTING 7/12/03</t>
  </si>
  <si>
    <t>CHS, PHASE 1, CONST. TESTING 08/09/03</t>
  </si>
  <si>
    <t>CHS/PHASE 1/PAY APPL 19</t>
  </si>
  <si>
    <t>CHS, PHASE 1, CONST. TESTING 09/06/09/03</t>
  </si>
  <si>
    <t>CHS, PHASE 1, PAY APPL 20, PROJ NO. 02642.35</t>
  </si>
  <si>
    <t>ESCROW PMT, CHS,PHASE 1, PAY APPL 20</t>
  </si>
  <si>
    <t>CHS,STRUCTURAL INSPECTION 10/28,29,30</t>
  </si>
  <si>
    <t>CHS/ PHASE 1, PAY APPL 21</t>
  </si>
  <si>
    <t>CHS, PHASE 1, PAY APPL 21</t>
  </si>
  <si>
    <t>PAY APP.22</t>
  </si>
  <si>
    <t>RETAINAGE PAY APP.22</t>
  </si>
  <si>
    <t>RETAINAGE, CHS PROJECT, PAY APPL 23,</t>
  </si>
  <si>
    <t>CHS, PROJECT NO 02642.35, PAY APPL 23</t>
  </si>
  <si>
    <t>EL/MS-DCU-ARCHITECTURAL FEES</t>
  </si>
  <si>
    <t>CHS/PHASE 1/PAY APPL 23</t>
  </si>
  <si>
    <t>CHS/PHASE 1/PAY APP.25</t>
  </si>
  <si>
    <t>CHS PAY APP.25,RETAINAGE</t>
  </si>
  <si>
    <t>CHS/PHASE I/PAY APPL 26</t>
  </si>
  <si>
    <t>CHS/PHASE I/APPL 26</t>
  </si>
  <si>
    <t>CHS/PHASE 1/PAY APPL 27/PROJj02642.35/new office suites/new construction</t>
  </si>
  <si>
    <t>CHS/PHASE I/PAY APP 27 RETAINAGE</t>
  </si>
  <si>
    <t>ADDITION TO BUS BARN</t>
  </si>
  <si>
    <t>DCU PAYMENTS FOR ELEM/MS ROOF REPAIR REPLACEMENT</t>
  </si>
  <si>
    <t>CONNECTING ROOFING-CHS-PHASE 1</t>
  </si>
  <si>
    <t>MIDDLE SCHOOL, DCU, PAY APPL 7</t>
  </si>
  <si>
    <t>MIDDLE SCHOOL, DCU, PAY APPL 8</t>
  </si>
  <si>
    <t>CARPET INSTALLATION</t>
  </si>
  <si>
    <t>CHS/PHASE 1/PAY APPL 28</t>
  </si>
  <si>
    <t>CHS KITCHEN-DESIGN, CONSULTING, CAD LAYOUT - FINAL</t>
  </si>
  <si>
    <t>DCU-CMS/CES-BAL OF PAY APPL NO. 7</t>
  </si>
  <si>
    <t>4G414004: DOUBLE-SIDED KITCHEN WITH EATING COUNTER/HS Kitchen</t>
  </si>
  <si>
    <t>T- POSTS</t>
  </si>
  <si>
    <t>ROLLS BARBED WIRE</t>
  </si>
  <si>
    <t>STOCK GATES, 16 FOOT TUBULAR STEEL</t>
  </si>
  <si>
    <t>WIRE</t>
  </si>
  <si>
    <t>2801</t>
  </si>
  <si>
    <t>CHS/PHASE II/PAY APPL 1</t>
  </si>
  <si>
    <t>TRIP/LABOR CHGS-FINAL REFRIGERATION WORK-INSTALLAT</t>
  </si>
  <si>
    <t>CHS/PHASE II/DENSITY TESTS FOR BUILDING PAD</t>
  </si>
  <si>
    <t>0723</t>
  </si>
  <si>
    <t>SCOREBOARD-WIRELESS-CHS GYM</t>
  </si>
  <si>
    <t>CHS-PHASE 2, PAY APPL 2</t>
  </si>
  <si>
    <t>633989: HAWKING NETWORK CAMERAS/HS - Ferguson</t>
  </si>
  <si>
    <t>CHS, PHASE 1 ADDITION, PAY APPL 29</t>
  </si>
  <si>
    <t>CHS, PHASE II,ADDITION/RENOVATION/PAY APPL 3</t>
  </si>
  <si>
    <t>PHASE II, CHS, ADDITION/RENOVATION, PAY APPL 4</t>
  </si>
  <si>
    <t>CHS, ADDITION/PHASE 2, PAY APPL 5</t>
  </si>
  <si>
    <t>CHS,PHASE II ADDITION/RENOVATION APPL 6</t>
  </si>
  <si>
    <t>CMS/CES ROOF-DCU-PAY APPL 9</t>
  </si>
  <si>
    <t>CHS/PHASE 2/PAY APPL 7</t>
  </si>
  <si>
    <t>HIGH SCHOOL/PHASE 2/ADDITION/RENOVATION PAY APPL 8</t>
  </si>
  <si>
    <t>CHS PHASE 2, ADDITION/RENOVATION PAY APPL 9</t>
  </si>
  <si>
    <t>0740</t>
  </si>
  <si>
    <t>WATER TANKS 5000 GALS DARK</t>
  </si>
  <si>
    <t>0741</t>
  </si>
  <si>
    <t>0742</t>
  </si>
  <si>
    <t>30 FT ALUMINUM FLAGPOLE WITH GROUND SLEEVE</t>
  </si>
  <si>
    <t>PREP AND SOD FOOTBALL FIELD PER QUOTE NO 42.</t>
  </si>
  <si>
    <t>PARTIAL PAYMENT, CHS PHASE 2, PAY APPL 10</t>
  </si>
  <si>
    <t>SQ. YARDS CARPET</t>
  </si>
  <si>
    <t>SQ. YDS. CARPET REMOVAL</t>
  </si>
  <si>
    <t>UPGRADE BACK ON CARPET</t>
  </si>
  <si>
    <t>SQ. YDS. CARPET LABOR</t>
  </si>
  <si>
    <t>HOURS FLOOR PREP</t>
  </si>
  <si>
    <t>LINEAR FEET REDUCER</t>
  </si>
  <si>
    <t>LINEAR FEET COVE BASE LABOR</t>
  </si>
  <si>
    <t>LINEAR FEET COVE BASE REMOVAL</t>
  </si>
  <si>
    <t>NIGHT MOTEL ACCOMODATIONS</t>
  </si>
  <si>
    <t>TRIP CHARGE PER MILE</t>
  </si>
  <si>
    <t>SQ. YDS. FREIGHT</t>
  </si>
  <si>
    <t>CARPET GLUE</t>
  </si>
  <si>
    <t>COVE BASE GLUE</t>
  </si>
  <si>
    <t>ABATEMENT OF 9" ASBESTOS FLOOR TILE (PER SQ. FT.)</t>
  </si>
  <si>
    <t>ABATEMENT OF ASBESTOS MATERIALS RELATING TO PIPE A</t>
  </si>
  <si>
    <t>PER DIEM RATE-MEAL AND LODGING PER 24 HR. PERIOD</t>
  </si>
  <si>
    <t>MILEAGE RATE FOR COMPANY VEHICLES</t>
  </si>
  <si>
    <t>ANALYSIS TEM (AIR) 24 HOURS (PER SAMPLE)</t>
  </si>
  <si>
    <t>CES - 1% ADMIN FEE</t>
  </si>
  <si>
    <t>PARTIAL PMT/PHASE 2/PAY APPL 12</t>
  </si>
  <si>
    <t>PARTIAL PMT/PHASE 2, PAY APPL 13</t>
  </si>
  <si>
    <t>BAL OF PAYMENT/PHASE 2, PAY APPL 13</t>
  </si>
  <si>
    <t>ATHLETIC FIELD-BONDS, DIRT WORK</t>
  </si>
  <si>
    <t>MAINTENANCE SUPPLIES</t>
  </si>
  <si>
    <t>METAL FOR WELDING BOOTHS</t>
  </si>
  <si>
    <t>50" VGA CABLE</t>
  </si>
  <si>
    <t>HRS. INSTALLATION OF CABLE AND CEILING MOUNTING</t>
  </si>
  <si>
    <t>PRE-TERMINATED FIBER-BLDG. 100</t>
  </si>
  <si>
    <t>STORAGE DOOR HANDLE</t>
  </si>
  <si>
    <t>WORK ON THE ATHLETIC FIELD</t>
  </si>
  <si>
    <t>MAINTENANCE SUPPLIES-LOCKS</t>
  </si>
  <si>
    <t>COVE BASE - HS</t>
  </si>
  <si>
    <t>DEDICATION PLAQUE, 12 "X 10"</t>
  </si>
  <si>
    <t>FINAL PMT-DCU/ELEM/MID SCHOOL</t>
  </si>
  <si>
    <t>12" X 12" X 36" STANDARD LOCKERS AND MATERIALS</t>
  </si>
  <si>
    <t>COVEBASE-WEIGHT ROOM</t>
  </si>
  <si>
    <t>WEEKLY RENTAL OF 4X4 BACKHOE WITH DEL/PU</t>
  </si>
  <si>
    <t>MAYTAG 25CU FT. FRENCH DOOR REFRIGERATOR</t>
  </si>
  <si>
    <t>MAYTAG NEPTUNE FRONT LOAD WASHER</t>
  </si>
  <si>
    <t>PEDISTAL</t>
  </si>
  <si>
    <t>GE EXTRA LARGE ELECTRIC DRYER</t>
  </si>
  <si>
    <t>GE 2.3 CU FT. SUPER CAPACITY WASHER</t>
  </si>
  <si>
    <t>MAYTAG NEPTUNE ELECTRIC DRYER</t>
  </si>
  <si>
    <t>DRYER PEDISTAL</t>
  </si>
  <si>
    <t>WARRANTIES/FREIGHT</t>
  </si>
  <si>
    <t>134 2/3 SQ. YARDS MACK 26 NO. 11 ANTIQUE MOSS</t>
  </si>
  <si>
    <t>LINEAR FT. COVEBASE</t>
  </si>
  <si>
    <t>QU. YARDS 6LB. PAD</t>
  </si>
  <si>
    <t>31121: COMBO 9-SHELF CABINET 30" X 16" X 71"</t>
  </si>
  <si>
    <t>5000 GAL WATER TANKS</t>
  </si>
  <si>
    <t>WORK ON PARAPET WALL AT HIGH SCHOOL</t>
  </si>
  <si>
    <t>8FT. X 8FT. 6: X 40FT. STEEL STORAGE CONTAINER, WE</t>
  </si>
  <si>
    <t>DELIVERY TO CLOUDCROFT</t>
  </si>
  <si>
    <t>CHS ADDITIONS/RENOVATIONS/PHASE 2/GS/SJCF PROJ NO</t>
  </si>
  <si>
    <t>HIGH PRESSURE PUMP</t>
  </si>
  <si>
    <t>HD TV</t>
  </si>
  <si>
    <t>5.5 HP BOOSTER PUMP</t>
  </si>
  <si>
    <t>ACCESSORIES TO ABOVE PUMP</t>
  </si>
  <si>
    <t>SUPPLIES-WELDING BOOTHS</t>
  </si>
  <si>
    <t>LUMBER/SUPPLIES FOR TOOL CABINETS</t>
  </si>
  <si>
    <t>HALF OF FINAL PAYMENT ON TRACK/GENERAL ACRYLICS (C</t>
  </si>
  <si>
    <t>993890: PNY QUADRO FX560 PROVID 128MB PCIE VIDEO CARD</t>
  </si>
  <si>
    <t>915900: BUFFALO TERASTATION PRO 1TB NAS</t>
  </si>
  <si>
    <t>CONCRETE-SIDEWALK, TICKET BOOTH</t>
  </si>
  <si>
    <t>SCOREBOARD</t>
  </si>
  <si>
    <t>WIRELESS CONTROL BOX</t>
  </si>
  <si>
    <t>111PSHH: POWER STATION</t>
  </si>
  <si>
    <t>DB: DELUXE DUMBBELLS</t>
  </si>
  <si>
    <t>820P: 4-WAY NECK MACHINE (PLATE LOADED)</t>
  </si>
  <si>
    <t>OBL: OLYMPIC LIFTING BAR</t>
  </si>
  <si>
    <t>BUMP45: 45 LBS BUMPER PLATE</t>
  </si>
  <si>
    <t>BUMP25: 25 LBS BUMPER PLATE</t>
  </si>
  <si>
    <t>BUMP10: 10 LBS BUMPER PLATE</t>
  </si>
  <si>
    <t>926P: POWER THRUSTER</t>
  </si>
  <si>
    <t>816H: LAT MACHINE 300 LBS</t>
  </si>
  <si>
    <t>816R: ROWING ATTACHMENT FOR LAT MACHINE</t>
  </si>
  <si>
    <t>107GH: GLUTE/HAM BENCH (SPLIT PAD) LINEAL</t>
  </si>
  <si>
    <t>DA: DIP ATTACHMENT FOR POWER STATION</t>
  </si>
  <si>
    <t>MALAK: ROTATIONAL BAR SLEEVE FOR PLT</t>
  </si>
  <si>
    <t>MISC: STABILITY BALLS-9, DOT MATS-5</t>
  </si>
  <si>
    <t>DOCK TO DOCK FREIGHT</t>
  </si>
  <si>
    <t>1023334: LINKSYS S-PORT 10/100/1000 MANAGED GB SWITCH WITH</t>
  </si>
  <si>
    <t>BLACK CEILING FANS 56"</t>
  </si>
  <si>
    <t>SUPPLIES FOR CEILING FANS INSTALLATION</t>
  </si>
  <si>
    <t>FINAL PAYMENT ON TRACK/GENERAL ACRYLICS (CARRIED F</t>
  </si>
  <si>
    <t>REPAIR TO ELEM BOILER</t>
  </si>
  <si>
    <t>26K1672: POWEREDGE 2900 TOWER SERVER</t>
  </si>
  <si>
    <t>TRANSPORTING FB FIELD LIGHT POLES</t>
  </si>
  <si>
    <t>SUPPLIES TO BUILD WELDING CURTAINS</t>
  </si>
  <si>
    <t>WELDING PLUGS/VOLT DROPS/CORDS</t>
  </si>
  <si>
    <t>LABOR</t>
  </si>
  <si>
    <t>417320: SEAGATE CHEETAH 10 K 36.7 Gb ULTRA 320 SCSI</t>
  </si>
  <si>
    <t>LABOR/REPAIR HS SPRINKLERS</t>
  </si>
  <si>
    <t>MATERIALS</t>
  </si>
  <si>
    <t>590170: JATON VIDEO CARD 198PCI-64 TWIN</t>
  </si>
  <si>
    <t>964888: OPTIQUEST BY VIEW SONIC Q7</t>
  </si>
  <si>
    <t>FRIGIDAIRE REFRIGERATOR</t>
  </si>
  <si>
    <t>ROLL: 300 FT. SAFETY VIEW ORANGE SCREEN</t>
  </si>
  <si>
    <t>FT.: SAFETY VIEW ORANGE SCREEN</t>
  </si>
  <si>
    <t>INSTALL ELECTRICAL FOR NEW FUEL PUMPS MATERIALS</t>
  </si>
  <si>
    <t>LABOR FOR ABOVE</t>
  </si>
  <si>
    <t>INSTALL NEW SUB PANEL MATERIALS</t>
  </si>
  <si>
    <t>SUPPLIES/REMODEL ADMIN OFFICE</t>
  </si>
  <si>
    <t>FLASH ARRESOTOR, DRY ACETYLENE</t>
  </si>
  <si>
    <t>PROVIDED POWER/NEW BLEACHERS/HS GYM</t>
  </si>
  <si>
    <t>SUPPLIES TO REMODEL ADMIN OFFICE - NOT TO EXCEED $</t>
  </si>
  <si>
    <t>HUSSEY MAXAM BLEACHERS (5 ROWS X 65 FT)</t>
  </si>
  <si>
    <t>GRAY POLEY DECK</t>
  </si>
  <si>
    <t>BOBCAT 225 WELDER</t>
  </si>
  <si>
    <t>PURCHASE/CONTAINERS/FB FIELD</t>
  </si>
  <si>
    <t>CONSTRUCTION ADMIN/A. BEDFORD</t>
  </si>
  <si>
    <t>FINAL PAY APPLICATION FOR PHASE II</t>
  </si>
  <si>
    <t>EXCAVATE GRASS, SCARIFY AND COMPACT SUBGRADE, INST</t>
  </si>
  <si>
    <t>ANETA-TECHNOLOGIES SILVER PACKAGE WATER PROOF CAME</t>
  </si>
  <si>
    <t>TRACK EQUIPMENT; TO BE PURCHASED FROM TEAM ATHLETI</t>
  </si>
  <si>
    <t>714S090FJ7: CENTERSTAGE SYSTEM COLOR: BIG TIMBER</t>
  </si>
  <si>
    <t>TRACK CONSTRUCTION TO BECOMPLETED BY GENERAL ACRYL</t>
  </si>
  <si>
    <t>FINANCIAL ADVISORY SERVICES IN CONNECTION WITH BON</t>
  </si>
  <si>
    <t>2 X 20' BOILER TUBE 240 FT. @ 2.31-2 X 13 BUILER T</t>
  </si>
  <si>
    <t>PROVIDED ELECTRICITY FOR NEW BLEACHERS AT MS</t>
  </si>
  <si>
    <t>PARTS AND LABOR TO AUTOMATE 300 AND 400 INSTALLATI</t>
  </si>
  <si>
    <t>PROVIDED ELECTRICITY FOR NEW BLEACHE AT HS</t>
  </si>
  <si>
    <t>ENGINEERING ANALYSIS REPORT PREPARED BY ECI FOR R</t>
  </si>
  <si>
    <t>MOTORIZED TELESCOPING BLEACHERS/ NORCON OF NM 3700</t>
  </si>
  <si>
    <t>MOTORIZED TELESCOPING BLEACHER/NORCON OF NM 3700 O</t>
  </si>
  <si>
    <t>IRON MAN TRIATHLON FLIX SYSTEM 100 LAP</t>
  </si>
  <si>
    <t>CULINARY ARTS PROFESSIONAL KITCHEN EQUIPMENT.  TO</t>
  </si>
  <si>
    <t>810726: D-LINK INTERNET CAMERA OUTDOOR ENCLOSURE</t>
  </si>
  <si>
    <t>D-LINK 10/100 BASE-TX INTERNET CAMERA</t>
  </si>
  <si>
    <t>CAPITAL IMPROVEMENT WORK ON THE ELEM/MIDDLE SCHOOL</t>
  </si>
  <si>
    <t>ANTENNA INSTALL</t>
  </si>
  <si>
    <t>20266: TT-5 72"X23"X29" GRAY TOP, BLACK FRAM TABLE</t>
  </si>
  <si>
    <t>20264: TT-1 60"X24"X29" GRAY TOP BLACK FRAM TABLE</t>
  </si>
  <si>
    <t>ANTENNAS FOR BUSES (NOT TO EXCEED)</t>
  </si>
  <si>
    <t>BOLTS/PARTS</t>
  </si>
  <si>
    <t>GAS REGULATOR AND VALVE REBUILD</t>
  </si>
  <si>
    <t>MADRID III CARPET TILES</t>
  </si>
  <si>
    <t>MAPAI ECO 800 CARPET ADHESIVE</t>
  </si>
  <si>
    <t>REPLACE SEWER LINE AT ELE. MID. KITCHEN</t>
  </si>
  <si>
    <t>2 1/2 PRV</t>
  </si>
  <si>
    <t>MATERIALS TO CABLE AND CONNECT ALL COMPUTERS IN TH</t>
  </si>
  <si>
    <t>UPGRADE ON HOOD VENT IN KITCHEN</t>
  </si>
  <si>
    <t>NEW SEVER LINE SYSTEM</t>
  </si>
  <si>
    <t>Change Order 1: PHONE SYSTEM INSTALLATION FOR VOIP FOR CLOUDCROFT</t>
  </si>
  <si>
    <t>3101SP: BASIC SPEAKER PHONE</t>
  </si>
  <si>
    <t>CULINARY ARTS PROFESSIONAL KITCHEN EQUIPMENT TO BE</t>
  </si>
  <si>
    <t>706361: 3 COM NBX V3000 512 MB MEMORY UPGRADE KIT, 3CT-3C1</t>
  </si>
  <si>
    <t>PROVIDE LIGHTING FOR CLOUDCROFT HIGH SCHOOL FOOTBA</t>
  </si>
  <si>
    <t>VIDEO SYSTEM INSTALLATION FOR BUSES (NOT TO EXCEED</t>
  </si>
  <si>
    <t>3140014" CHAIRS HUNTER GREEN (HARRELL) RM 118</t>
  </si>
  <si>
    <t>PHASE II OF CAPITAL IMPROVEMENT AT CLOUDCROFT ELEM</t>
  </si>
  <si>
    <t>FENCING PROJECT TO PROVIDE CHAIN LINK FENCING AROU</t>
  </si>
  <si>
    <t>CM993-KPI-06-LFS-ET-ELB ELECTRONIC LOCKS</t>
  </si>
  <si>
    <t>ELEC ON MIDDLE SCHOOL BB GOALS AND LIFTS</t>
  </si>
  <si>
    <t>4X8 REVERSIBLS DECK(6487AN1D)</t>
  </si>
  <si>
    <t>FR-36 FOLD AND ROLL STANDING CHORAL RISER (307003)</t>
  </si>
  <si>
    <t>ALLA BREVE SOUND SHELL(370102)</t>
  </si>
  <si>
    <t>GYM FLOOR REFINISH AND PAINTING</t>
  </si>
  <si>
    <t>KIDS CHOICE 5" OD SWING W/4 SLASHPROOF SLASHPROOF</t>
  </si>
  <si>
    <t>MIRCALE BORDER TIMBERS W/2 STAKES</t>
  </si>
  <si>
    <t>SOFFALL ADA ENGINEERED WOOD FIBER</t>
  </si>
  <si>
    <t>INTALLATION BY MIRACLE CERTIFIED INSTALLER FOR ERE</t>
  </si>
  <si>
    <t>ROOF REPLACEMENT ON HIGH SCHOOL WEIGHT ROOM, DFA P</t>
  </si>
  <si>
    <t>8 ROLLER MOBILE STORAGE RACKS</t>
  </si>
  <si>
    <t>REVISED FOR TOTAL COST OF ROJECT</t>
  </si>
  <si>
    <t>PAVEMENT FOR THE ELE/MIDDLE SCHOOL (NOT TO EXCEED 35000.00</t>
  </si>
  <si>
    <t>MIDWEST FOLDING 60" ROUND FOLDING STOOL TABLE, HUNTER GREEN LAMINATE, BLACK POWDERCOAT FRAME, PERMAT</t>
  </si>
  <si>
    <t>PHASE II OF CAPITAL IMPROVEMENT AT CLOUDCROFT ELEMENTARY AND MIDDLE SCHOOLS.  PRICING INCLUDES NMGRT</t>
  </si>
  <si>
    <t>EXTRA WORK DONE ON THE GYM FLOOR OF MIDDLE SCHOOL</t>
  </si>
  <si>
    <t>MIDDLE SCHOOL ELECTRIC WINCHES (INCLUDES CES FEE, DELIVERY AND INSTALLATION) PROVIDED BY NORCON OF N</t>
  </si>
  <si>
    <t>BESTRITE 311 AM 4'X12' VIN-TAK</t>
  </si>
  <si>
    <t>FRIGIDAIRE STACKED LAUNDRY UNIT FOR PRE-K CLASSROOM</t>
  </si>
  <si>
    <t>DELL 2YR. WARRANTY EXTENTION</t>
  </si>
  <si>
    <t>ECI TO PROVIDE A TURNKEY LIGHTING INSTALLATION USING NM ENERGY, MIN AND NAT RES. GRANT MONEY</t>
  </si>
  <si>
    <t>ELECTRONIC DISTR OF POS/OS</t>
  </si>
  <si>
    <t>WASHER AND DRYER FOR THE ELEM/MIDDLE SCHOOL CAFETEIA</t>
  </si>
  <si>
    <t>PERFORMING FIBERGLASS PUMP STATION INSTALLATION AT THE HIGH SCHOOL</t>
  </si>
  <si>
    <t>YAM EMX212SC POWERED MIXER WITH EFFECTS</t>
  </si>
  <si>
    <t>SANYO PLC XU115 PROJECTOR</t>
  </si>
  <si>
    <t>TMP448</t>
  </si>
  <si>
    <t>PHASE II  EL/MID REMODEL</t>
  </si>
  <si>
    <t>TMP452</t>
  </si>
  <si>
    <t>TMP447</t>
  </si>
  <si>
    <t>PAVING AT EL/MID</t>
  </si>
  <si>
    <t>TMP450</t>
  </si>
  <si>
    <t>LOCKERS - MIDDLE SCHOOL</t>
  </si>
  <si>
    <t>TMP454</t>
  </si>
  <si>
    <t>REMODEL OF BOYS/GIRLS BATHROOMS</t>
  </si>
  <si>
    <t>TMP462</t>
  </si>
  <si>
    <t>Hot Water Heater</t>
  </si>
  <si>
    <t>TMP460</t>
  </si>
  <si>
    <t>Security Door</t>
  </si>
  <si>
    <t>TMP461</t>
  </si>
  <si>
    <t>Synthetic Grass Field</t>
  </si>
  <si>
    <t>TMP463</t>
  </si>
  <si>
    <t>Paving at Field</t>
  </si>
  <si>
    <t>TMP459</t>
  </si>
  <si>
    <t>Security System</t>
  </si>
  <si>
    <t>TMP466</t>
  </si>
  <si>
    <t>Paving at Bus Barn</t>
  </si>
  <si>
    <t>BLDG IMPROV</t>
  </si>
  <si>
    <t xml:space="preserve">SL - Full Month </t>
  </si>
  <si>
    <t xml:space="preserve">Alley Pavement 
</t>
  </si>
  <si>
    <t xml:space="preserve">CLOUDCROFT MUNICIPAL SCHOOLS </t>
  </si>
  <si>
    <t xml:space="preserve">HVAC HS Project 
</t>
  </si>
  <si>
    <t xml:space="preserve">BUILDINGS </t>
  </si>
  <si>
    <t xml:space="preserve">Field Building </t>
  </si>
  <si>
    <t>Total BLDGS</t>
  </si>
  <si>
    <t xml:space="preserve"> </t>
  </si>
  <si>
    <t>Land</t>
  </si>
  <si>
    <t>EQUIPMENT</t>
  </si>
  <si>
    <t>951</t>
  </si>
  <si>
    <t>WELDER/PORTABLE UNIT</t>
  </si>
  <si>
    <t>605</t>
  </si>
  <si>
    <t>MIG WELDER COMPLETE</t>
  </si>
  <si>
    <t>679</t>
  </si>
  <si>
    <t>PROJECTOR, TV W/LENS EXTENSION</t>
  </si>
  <si>
    <t>892</t>
  </si>
  <si>
    <t>PIANO/BE</t>
  </si>
  <si>
    <t>990</t>
  </si>
  <si>
    <t>8" TELESCOPE ASTRON/POLA</t>
  </si>
  <si>
    <t>1012</t>
  </si>
  <si>
    <t>PIANO DIG</t>
  </si>
  <si>
    <t>1302</t>
  </si>
  <si>
    <t>EUPHONIUM</t>
  </si>
  <si>
    <t>1303</t>
  </si>
  <si>
    <t>FRENCH HORN</t>
  </si>
  <si>
    <t>1304</t>
  </si>
  <si>
    <t>1306</t>
  </si>
  <si>
    <t>TUBA</t>
  </si>
  <si>
    <t>1156</t>
  </si>
  <si>
    <t>93 ACTIVITY BUS</t>
  </si>
  <si>
    <t>1164</t>
  </si>
  <si>
    <t>SAXAPHONE</t>
  </si>
  <si>
    <t>1165</t>
  </si>
  <si>
    <t>1141</t>
  </si>
  <si>
    <t>LETTERING MACHINE W/DIES</t>
  </si>
  <si>
    <t>1163</t>
  </si>
  <si>
    <t>94 CREW CAB PICKUP</t>
  </si>
  <si>
    <t>1182</t>
  </si>
  <si>
    <t>94 SUBURBAN 4 X 4</t>
  </si>
  <si>
    <t>1284</t>
  </si>
  <si>
    <t>LAMINATOR MOD M1154300</t>
  </si>
  <si>
    <t>1436</t>
  </si>
  <si>
    <t>TORNADO BUFFER</t>
  </si>
  <si>
    <t>1581</t>
  </si>
  <si>
    <t>FLOOR STRIPPING MACHINE</t>
  </si>
  <si>
    <t>2086</t>
  </si>
  <si>
    <t>PHONIC EAR</t>
  </si>
  <si>
    <t>2017</t>
  </si>
  <si>
    <t>TUBA AND CASE</t>
  </si>
  <si>
    <t>2018</t>
  </si>
  <si>
    <t>DIGITAL SEQUENCER</t>
  </si>
  <si>
    <t>1945</t>
  </si>
  <si>
    <t>IRON BENDER</t>
  </si>
  <si>
    <t>2095</t>
  </si>
  <si>
    <t>MIG WELDER</t>
  </si>
  <si>
    <t>2096</t>
  </si>
  <si>
    <t>2097</t>
  </si>
  <si>
    <t>2171</t>
  </si>
  <si>
    <t>CARPET EXTRACTOR</t>
  </si>
  <si>
    <t>2172</t>
  </si>
  <si>
    <t>AUTO SCRUBBER</t>
  </si>
  <si>
    <t>2170</t>
  </si>
  <si>
    <t>AIR COMPRESSOR</t>
  </si>
  <si>
    <t>2207</t>
  </si>
  <si>
    <t>LAMINATOR</t>
  </si>
  <si>
    <t>2214</t>
  </si>
  <si>
    <t>DRAIN CLEANING MACHINE</t>
  </si>
  <si>
    <t>2334</t>
  </si>
  <si>
    <t>SNOWBLOWER</t>
  </si>
  <si>
    <t>MOWER DECK</t>
  </si>
  <si>
    <t>RIDING MOWER</t>
  </si>
  <si>
    <t>CAB</t>
  </si>
  <si>
    <t>SPRAYER</t>
  </si>
  <si>
    <t>BROOM</t>
  </si>
  <si>
    <t>2329</t>
  </si>
  <si>
    <t>PHILLIPS COLOR TV AND TABLE</t>
  </si>
  <si>
    <t>2481</t>
  </si>
  <si>
    <t>T140 WATER WHEEL WITH SPRINKLER AND HOSES</t>
  </si>
  <si>
    <t>2710</t>
  </si>
  <si>
    <t>12 X 20 PORTABLE STORAGE SHED</t>
  </si>
  <si>
    <t>2478</t>
  </si>
  <si>
    <t>4YJO1: 20" ELECTRIC AUTOSCRUBBER</t>
  </si>
  <si>
    <t>2534</t>
  </si>
  <si>
    <t>LANDPRIDE CORE AERATOR CA 2560</t>
  </si>
  <si>
    <t>2541</t>
  </si>
  <si>
    <t>TCS901039: COMPUTER INPUT READY MULTIMEDIA SYSTEM/HUB</t>
  </si>
  <si>
    <t>2491</t>
  </si>
  <si>
    <t>HORIZONTAL/VERTICAL BANDSAW</t>
  </si>
  <si>
    <t>BOX AND BAN BRAKE</t>
  </si>
  <si>
    <t>BANDSAW BLADES SET</t>
  </si>
  <si>
    <t>2497</t>
  </si>
  <si>
    <t>HEAVY DUTY GRINDER 12"</t>
  </si>
  <si>
    <t>GRINDER PEDESTAL</t>
  </si>
  <si>
    <t>GRINDING WHEEL SET OF 2</t>
  </si>
  <si>
    <t>2516</t>
  </si>
  <si>
    <t>CATTLE CHUTE AND SCALE</t>
  </si>
  <si>
    <t>2551</t>
  </si>
  <si>
    <t>6E746: WATER HEATER-RHEEM, AND WATER EXPANSION TANK</t>
  </si>
  <si>
    <t>2734</t>
  </si>
  <si>
    <t>#FB-8132 TK-2: Fair-Play Scoreboard (see attached)</t>
  </si>
  <si>
    <t>2589</t>
  </si>
  <si>
    <t>GW QUOTE 08151559: ONE GATEWAY COMPUTER</t>
  </si>
  <si>
    <t>2652</t>
  </si>
  <si>
    <t>331532: PERSONNEL LIFT-20-25 DC-NO OUTRIGGERS GENIE-MODEL-</t>
  </si>
  <si>
    <t>2744</t>
  </si>
  <si>
    <t>Dell Finance Agreement</t>
  </si>
  <si>
    <t>2699</t>
  </si>
  <si>
    <t>475474: INFOCUS LP280 MULTI</t>
  </si>
  <si>
    <t>2736</t>
  </si>
  <si>
    <t>NEW PHONE SYSTEM, HIGH SCHOOL/INSTALLATION AND TRA</t>
  </si>
  <si>
    <t>2713</t>
  </si>
  <si>
    <t>#MS7: 7-SHELF MUSIC LIBRARY STORAGE CABINET</t>
  </si>
  <si>
    <t>2720</t>
  </si>
  <si>
    <t>DELL POWER EDGE 2550 SERVERS, DUAL 1 GHZ CPU, 1 GB</t>
  </si>
  <si>
    <t>2723</t>
  </si>
  <si>
    <t>UNIT ID 37647: ACTIVITY BUS MODEL A3RE8400S</t>
  </si>
  <si>
    <t>RETARDER BRAKE-NEW ACTIVITY BUS</t>
  </si>
  <si>
    <t>2714</t>
  </si>
  <si>
    <t>2003 OR 2203: EMERSON DVD/VCR</t>
  </si>
  <si>
    <t>2717</t>
  </si>
  <si>
    <t>YAMAHA EUPHONIUM SILVER-PLATED W/CASE</t>
  </si>
  <si>
    <t>2704</t>
  </si>
  <si>
    <t>SP300-USB12: INTERWRITE SCHOOL PAD</t>
  </si>
  <si>
    <t>SB1060B-TRU12: INTERWRITE BOARD 60"</t>
  </si>
  <si>
    <t>IWWB-ERASER: ELECTRONIC ERASER</t>
  </si>
  <si>
    <t>IWSB-FLRSTD6O: FLOOR STAND FOR 60" INTERWRITE BOARD</t>
  </si>
  <si>
    <t>2707</t>
  </si>
  <si>
    <t>ICE MACHINE WITH BIN</t>
  </si>
  <si>
    <t>HAND SINK</t>
  </si>
  <si>
    <t>2726</t>
  </si>
  <si>
    <t>CONVECTION OVEN WITH HARDWARE</t>
  </si>
  <si>
    <t>2727</t>
  </si>
  <si>
    <t>HEATED CABINET</t>
  </si>
  <si>
    <t>2728</t>
  </si>
  <si>
    <t>DESIGNER LINE MILK COOLER</t>
  </si>
  <si>
    <t>2742</t>
  </si>
  <si>
    <t>578486: TOSHIBA SATELLITE A10-S100</t>
  </si>
  <si>
    <t>356114: SIMPLE TECH 256MB MEMORY MODULE</t>
  </si>
  <si>
    <t>593183: TOSHIBA ATHEROS WIRELESS LAN CARD KIT</t>
  </si>
  <si>
    <t>2702</t>
  </si>
  <si>
    <t>BALANCE OF 2004 4WD SUBURBAN AS PER BID</t>
  </si>
  <si>
    <t>2004 4WD SUBURBAN</t>
  </si>
  <si>
    <t>REGALINE SINK WITH PARTS</t>
  </si>
  <si>
    <t>WALK-IN COOLER/FREEZER</t>
  </si>
  <si>
    <t>SINK</t>
  </si>
  <si>
    <t>DISPOSER WITH PARTS</t>
  </si>
  <si>
    <t>TABLE</t>
  </si>
  <si>
    <t>TYPE I HOOD</t>
  </si>
  <si>
    <t>DELIVERY AND SET UP</t>
  </si>
  <si>
    <t>VARIOUS SHELVING</t>
  </si>
  <si>
    <t>WALL FLASHING</t>
  </si>
  <si>
    <t>2724</t>
  </si>
  <si>
    <t>VARIOUS ERECTA SHELF</t>
  </si>
  <si>
    <t>VARIOUS ERECTA SHELVING</t>
  </si>
  <si>
    <t>2725</t>
  </si>
  <si>
    <t>AEROSERV HOT FOOD UNIT</t>
  </si>
  <si>
    <t>AEROSERV SOLID TOP UNIT</t>
  </si>
  <si>
    <t>AEROSERV COLD FOOT UNIT</t>
  </si>
  <si>
    <t>2729</t>
  </si>
  <si>
    <t>RESTAURANT RANGE</t>
  </si>
  <si>
    <t>2730</t>
  </si>
  <si>
    <t>FRYER/FAT VAT FRYER</t>
  </si>
  <si>
    <t>FAT VAT FRYER</t>
  </si>
  <si>
    <t>2718</t>
  </si>
  <si>
    <t>PRO BLAST KIT</t>
  </si>
  <si>
    <t>2722</t>
  </si>
  <si>
    <t>636766: ACER AS 2012VLMI C9/1.5 60GB DVR XPP</t>
  </si>
  <si>
    <t>0719</t>
  </si>
  <si>
    <t>PT20: CAMERA TURRETT WITH 15 FT. CABLE</t>
  </si>
  <si>
    <t>0720</t>
  </si>
  <si>
    <t>OFFENSIVE/DEFENSIVE SCOUTING REPORT W/VIDEO</t>
  </si>
  <si>
    <t>CAGL2: CANNON GL2 MINI DV3</t>
  </si>
  <si>
    <t>1056: MACK 4 YR. EXTENDED WARRANTY</t>
  </si>
  <si>
    <t>ZR1000: CANNON REMOTE CONTROL</t>
  </si>
  <si>
    <t>0722</t>
  </si>
  <si>
    <t>HC65: SONY HC65 CAMCORDER</t>
  </si>
  <si>
    <t>1040: MACK 4 YR. EXTENDED WARRANTY</t>
  </si>
  <si>
    <t>RMVD1: SONY REMOTE CONTROL</t>
  </si>
  <si>
    <t>2012</t>
  </si>
  <si>
    <t>2501811-2405: 3 PT. BOX BLADE</t>
  </si>
  <si>
    <t>119-2405: POST HOLE DIGGER</t>
  </si>
  <si>
    <t>11992-2405: 9" POST HOLE AUGER</t>
  </si>
  <si>
    <t>PHONE FOR BUS BARN OFFICE</t>
  </si>
  <si>
    <t>T1105-5162: TRIPPLITE SMART PRO 2200VS UPS</t>
  </si>
  <si>
    <t>0737</t>
  </si>
  <si>
    <t>POWEREDGE 2800 SERVER PER SPEC SHEET</t>
  </si>
  <si>
    <t>0736</t>
  </si>
  <si>
    <t>S220: BOBCAT SKID STEER LOADER</t>
  </si>
  <si>
    <t>PALLET FORKS ATTACHMENT</t>
  </si>
  <si>
    <t>SNOW BLADE ATTACHMENT</t>
  </si>
  <si>
    <t>TECHNICAL MANUAL</t>
  </si>
  <si>
    <t>PARTS BOOK</t>
  </si>
  <si>
    <t>HYDRAULIC BUCKET POSITIONING</t>
  </si>
  <si>
    <t>FULLY ENCL CAB W/SAFETY GLASS, HEATER/AC</t>
  </si>
  <si>
    <t>0701</t>
  </si>
  <si>
    <t>0756</t>
  </si>
  <si>
    <t>DH7L41: DODGE 2500 4 DOOR PICKUP, 4WD 9200GVWR</t>
  </si>
  <si>
    <t>0757</t>
  </si>
  <si>
    <t>Z800HD: QUICK SETUP SOLID, PORTABLE PLATFORM STATE, INCLUD</t>
  </si>
  <si>
    <t>GOOSE NECK MOUNT DT8339</t>
  </si>
  <si>
    <t>RAIL KIT DT6390</t>
  </si>
  <si>
    <t>TRAILER CONNECTORS</t>
  </si>
  <si>
    <t>0781</t>
  </si>
  <si>
    <t>492507: 4 X 6 DOUBLE SIDED ANOUNCER SIGN</t>
  </si>
  <si>
    <t>0782</t>
  </si>
  <si>
    <t>493489: 4 X 6 DOUBLE SIDED ANNOUNCER SIGN</t>
  </si>
  <si>
    <t>0783</t>
  </si>
  <si>
    <t>1005HV: 1005 HIGH VELOCITY MYTEE EXTRACTOR W/ HOSE SET AND</t>
  </si>
  <si>
    <t>0778</t>
  </si>
  <si>
    <t>FURNITURE FOR LIB/MEDIA CENTER PER ATTACHED</t>
  </si>
  <si>
    <t>0779</t>
  </si>
  <si>
    <t>GBC HEATSEAL H800 PRO, 27" ROLL LAMINATOR</t>
  </si>
  <si>
    <t>0784</t>
  </si>
  <si>
    <t>675-191: 20.9 CU. FT. 49" WHITE/STAINLESS STEEL MILK COOLER</t>
  </si>
  <si>
    <t>NO. 7260 TELEPHONE</t>
  </si>
  <si>
    <t>HOURS TO MOVE EXT. 125, 126 AND 134 TO WING 500</t>
  </si>
  <si>
    <t>0818</t>
  </si>
  <si>
    <t>FS179N: F. SCHMIDT MODEL FS-179 N. DOUBLE F HORN</t>
  </si>
  <si>
    <t>0819</t>
  </si>
  <si>
    <t>FS179N: F.SCHMIDT MODEL FS-179N. DOUBLE HORN</t>
  </si>
  <si>
    <t>0817</t>
  </si>
  <si>
    <t>E17-4190: EPSON POWERLITE SVGA VIDEO PROJECTOR</t>
  </si>
  <si>
    <t>0802</t>
  </si>
  <si>
    <t>BT09888: SYSTEMAX  COMPUTERS FOR AG LAB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</si>
  <si>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</si>
  <si>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</si>
  <si>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</si>
  <si>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</si>
  <si>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</si>
  <si>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</si>
  <si>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</si>
  <si>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</si>
  <si>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</si>
  <si>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</si>
  <si>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</si>
  <si>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</si>
  <si>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</si>
  <si>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</si>
  <si>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0822</t>
  </si>
  <si>
    <t>EXABYTE AUTOLOADER TAPE DRIVE</t>
  </si>
  <si>
    <t>0820</t>
  </si>
  <si>
    <t>0907</t>
  </si>
  <si>
    <t>SUMMERS BUSES - PAYOFF LOAN 15173465</t>
  </si>
  <si>
    <t>0828</t>
  </si>
  <si>
    <t>G1014ZX: COMBO SANDER WITH CABINET STAND</t>
  </si>
  <si>
    <t>0829</t>
  </si>
  <si>
    <t>G1037Z: 13" PLANER MOULDER</t>
  </si>
  <si>
    <t>17" LCD MONITOR</t>
  </si>
  <si>
    <t>0827</t>
  </si>
  <si>
    <t>DELL SERVER PER ATTACHED QUOTE</t>
  </si>
  <si>
    <t>0830</t>
  </si>
  <si>
    <t>V11H179020: EPSON POWERLITE LCD PROJECTOR</t>
  </si>
  <si>
    <t>0831</t>
  </si>
  <si>
    <t>LT-2E: 20 UNIT LAPTOP CARTS W/2-10 OUTLET POWER STRIPS</t>
  </si>
  <si>
    <t>0832</t>
  </si>
  <si>
    <t>0906</t>
  </si>
  <si>
    <t>CASE TRACTOR/MODEL # DX24</t>
  </si>
  <si>
    <t>0834</t>
  </si>
  <si>
    <t>E-5664902EC: EC 1500 BURNISHER</t>
  </si>
  <si>
    <t>SOFTWARE UPGRADE FOR PHONE SYSTEM</t>
  </si>
  <si>
    <t>0833</t>
  </si>
  <si>
    <t>OMNI AP</t>
  </si>
  <si>
    <t>0835</t>
  </si>
  <si>
    <t>680844: HP LJ 1320N 22PPM 8.5 X 14 (HS PRINTER)</t>
  </si>
  <si>
    <t>VOICE MAIL MODULE</t>
  </si>
  <si>
    <t>TELEPHONE HAND SETS</t>
  </si>
  <si>
    <t>LINE EXPANSION BOARDS</t>
  </si>
  <si>
    <t>HOURS LABOR</t>
  </si>
  <si>
    <t>0836</t>
  </si>
  <si>
    <t>951783: HP LASERJET 3052 ALL-IN-ONE</t>
  </si>
  <si>
    <t>0837</t>
  </si>
  <si>
    <t>16 FT. FLATBED TRAILER</t>
  </si>
  <si>
    <t>0838</t>
  </si>
  <si>
    <t>U52-431: TITMUS I300 GENERAL TESTING MODEL</t>
  </si>
  <si>
    <t>SNOW BLADE FOR TRUCK</t>
  </si>
  <si>
    <t>BACKHOE ATTACHMENT AND 13" BUCKET</t>
  </si>
  <si>
    <t>SNOW PLOW HOOK UP</t>
  </si>
  <si>
    <t>0908</t>
  </si>
  <si>
    <t>KV-KV1720: KAI VAC</t>
  </si>
  <si>
    <t>0905</t>
  </si>
  <si>
    <t>2008 CHEVY SUBURBAN 4WD 2500 LT - NEW ACTIVITY VEH</t>
  </si>
  <si>
    <t>2155</t>
  </si>
  <si>
    <t>20 FT. GOOSENECK TRAILER</t>
  </si>
  <si>
    <t>0909</t>
  </si>
  <si>
    <t>90826-4VGA: AIR COMPRESSOR FOR BUSES (INCLUDES 2 YEAR WARRANTY</t>
  </si>
  <si>
    <t>0910</t>
  </si>
  <si>
    <t>DX35 W/ LOADER AND BRUSH HOG</t>
  </si>
  <si>
    <t>3/8 X 1/2 SHACLKE PADLOCK</t>
  </si>
  <si>
    <t>1/C CORE</t>
  </si>
  <si>
    <t>ALUMINUN 58X64</t>
  </si>
  <si>
    <t>PAN SHEET METAL DRI</t>
  </si>
  <si>
    <t>MC ALUM 39X64</t>
  </si>
  <si>
    <t>TMP446</t>
  </si>
  <si>
    <t>SOFTWARE FOR 10-11</t>
  </si>
  <si>
    <t>TMP453</t>
  </si>
  <si>
    <t>NEW TO-FROM BUS</t>
  </si>
  <si>
    <t>TMP457</t>
  </si>
  <si>
    <t>To-From Bus</t>
  </si>
  <si>
    <t>TMP456</t>
  </si>
  <si>
    <t>Sound System</t>
  </si>
  <si>
    <t>TMP458</t>
  </si>
  <si>
    <t>To From Bus #5</t>
  </si>
  <si>
    <t>TMP464</t>
  </si>
  <si>
    <t>Polaris Ranger</t>
  </si>
  <si>
    <t>TMP465</t>
  </si>
  <si>
    <t>Activity Bus</t>
  </si>
  <si>
    <t>TMP467</t>
  </si>
  <si>
    <t>Flatbed for Transportation</t>
  </si>
  <si>
    <t>VEHICLES</t>
  </si>
  <si>
    <t>2016 Chevy Suburban</t>
  </si>
  <si>
    <t>Inverter</t>
  </si>
  <si>
    <t xml:space="preserve">Three Cast Iron Pump Boilers </t>
  </si>
  <si>
    <t xml:space="preserve">Gym Door </t>
  </si>
  <si>
    <t xml:space="preserve">New Main Circuit Breaker </t>
  </si>
  <si>
    <t>Two SC 1500 Custodial Equipment</t>
  </si>
  <si>
    <t>2018 IC CES SCHOOL BUS</t>
  </si>
  <si>
    <t>2019 CHEVROLET TRAVERSE AWD CONTRACT # 16-018BC102-ALL</t>
  </si>
  <si>
    <t>NVR-R2-2-48TB VIDEO SURVEILLANCE SERVER COMPLETE ( DELL R730xd-A )</t>
  </si>
  <si>
    <t>EQUALLLOGIC PS4210E SERVER</t>
  </si>
  <si>
    <t>CLOUDCROFT MUNICIPAL SCHOOLS ACCESS CONTOL UPGRADE ( HS, MS, ES )</t>
  </si>
  <si>
    <t xml:space="preserve">Category </t>
  </si>
  <si>
    <t>Buildings</t>
  </si>
  <si>
    <t xml:space="preserve">Total Assets </t>
  </si>
  <si>
    <t>Equipment</t>
  </si>
  <si>
    <t>2019 Accumulated Dep</t>
  </si>
  <si>
    <t>2019 Net Book Value</t>
  </si>
  <si>
    <t>2 DELL LAPTOPS</t>
  </si>
  <si>
    <t>TUBA WITH CASE</t>
  </si>
  <si>
    <t>10 DELL LATITUDE 3490</t>
  </si>
  <si>
    <t>HIGH SCHOOL LIBRARY FURNITURE</t>
  </si>
  <si>
    <t>MAINTENANCE FORD F250 PICKUP TRUCK</t>
  </si>
  <si>
    <t>10 HP MOTOR FOR BOILER AT ELEMENTARY/MIDDLE SCHOOL</t>
  </si>
  <si>
    <t>BOILERS FOR HIGH SCHOOL</t>
  </si>
  <si>
    <t>30 QT FLOOR MIXER FOR CAFETERIA</t>
  </si>
  <si>
    <t>HP ELITEDESK COMPUTER</t>
  </si>
  <si>
    <t>2 EPSON POWERLIFT LASER PROJECTOR</t>
  </si>
  <si>
    <t>ROOFING REPAIR PROJECT</t>
  </si>
  <si>
    <t>GRAND TOTAL</t>
  </si>
  <si>
    <t xml:space="preserve">Vehicles </t>
  </si>
  <si>
    <t xml:space="preserve">Rock wall project work </t>
  </si>
  <si>
    <t xml:space="preserve">Masonry work at HS campus </t>
  </si>
  <si>
    <t>2016Net Book Value</t>
  </si>
  <si>
    <t>2020 Net Book Value</t>
  </si>
  <si>
    <t>2020 Accumulated Dep</t>
  </si>
  <si>
    <t>CONSTRUCTION</t>
  </si>
  <si>
    <t>ROCKWALL WORK</t>
  </si>
  <si>
    <t>SECURITY LIGHTING EXTERIOR/INTERIOR CES &amp; CHS</t>
  </si>
  <si>
    <t>ROOF REPAIR AT ELEMENTARY</t>
  </si>
  <si>
    <t>HS GYM RESTROOM RENOVATIONS</t>
  </si>
  <si>
    <t>4 BUS CAMERAS</t>
  </si>
  <si>
    <t>50 CHROMEBOOKS &amp; 2 CARTS</t>
  </si>
  <si>
    <t>30 CHROMEBOOKS</t>
  </si>
  <si>
    <t>10 PROBOOKS</t>
  </si>
  <si>
    <t>POLE VAULT KIT/BOX, HIGH JUMP KIT</t>
  </si>
  <si>
    <t>31 PRODESK 8GB 600G5 SFF SSD</t>
  </si>
  <si>
    <t>VEHICLES/BUS</t>
  </si>
  <si>
    <t>TILLERY TO &amp; FROM BUS</t>
  </si>
  <si>
    <t>BLEACHER SEATS &amp; GYM WALL PADS</t>
  </si>
  <si>
    <t>MASONRY REMEDIATION</t>
  </si>
  <si>
    <t>REPAIR WATER LINES, REPLACE VALVES MS</t>
  </si>
  <si>
    <t>CONTROLS &amp; SOFTWARE FOR HEAT CONTROLS</t>
  </si>
  <si>
    <t>20235, 20378</t>
  </si>
  <si>
    <t>TROUBLESHOOT DELTA HEAT CONTROL SYSTEM, REPLACE PUMPS</t>
  </si>
  <si>
    <t>20568, 20778</t>
  </si>
  <si>
    <t>BOILER PUMPS HEATING SYSTEM, IT BATTERIES</t>
  </si>
  <si>
    <t>FIRE ALARMS/SPRINKLERS</t>
  </si>
  <si>
    <t>NEW BUS MAINTENANCE FACILITY</t>
  </si>
  <si>
    <t>20383, 20384</t>
  </si>
  <si>
    <t>20432, 20451</t>
  </si>
  <si>
    <t>20432, 20451, 20452</t>
  </si>
  <si>
    <t>CIP</t>
  </si>
  <si>
    <t>Donated 2017 BlueBird Bus</t>
  </si>
  <si>
    <t xml:space="preserve">2021 Accumulated Depreciation </t>
  </si>
  <si>
    <t xml:space="preserve">2021 Net Book Value </t>
  </si>
  <si>
    <t>PO #21507</t>
  </si>
  <si>
    <t>PAVING/ASPHALT ELEM/MID PARKING &amp; PLAYGROUND</t>
  </si>
  <si>
    <t>ROOF REPAIR NORTH SIDE OF HS</t>
  </si>
  <si>
    <t>PO #21310</t>
  </si>
  <si>
    <t>ELEM/MID BOILERS (WELCH'S BOILER SERVICE)</t>
  </si>
  <si>
    <t>PO #21155</t>
  </si>
  <si>
    <t xml:space="preserve">CHROMEBOOKS  </t>
  </si>
  <si>
    <t>PO #21102</t>
  </si>
  <si>
    <t xml:space="preserve">TOUCHLESS WATER FOUNTAINS </t>
  </si>
  <si>
    <t>PO #21075</t>
  </si>
  <si>
    <t>SCOREBOARDS, TRACK RESURFACE</t>
  </si>
  <si>
    <t>PO #20812</t>
  </si>
  <si>
    <t>2021 CHEVY SUBURBAN</t>
  </si>
  <si>
    <t>VEHICLE</t>
  </si>
  <si>
    <t>PO #21258</t>
  </si>
  <si>
    <t>2021 CHEVY SILVERADO CREW CAB PICKUP (AG TRUCK)</t>
  </si>
  <si>
    <t>PO #21302</t>
  </si>
  <si>
    <t>2021 Current Dep</t>
  </si>
  <si>
    <t>TOTAL  EQUIPMENT</t>
  </si>
  <si>
    <t>Total VEHICLE</t>
  </si>
  <si>
    <t>Addition</t>
  </si>
  <si>
    <t>Beginning</t>
  </si>
  <si>
    <t xml:space="preserve">Asset Cost </t>
  </si>
  <si>
    <t>Ending (6.30.21)</t>
  </si>
  <si>
    <t xml:space="preserve">Accumulated depreciation </t>
  </si>
  <si>
    <t>Addition (depreciation expense)</t>
  </si>
  <si>
    <t>Net Book value:</t>
  </si>
  <si>
    <t>Disposals</t>
  </si>
  <si>
    <t>Deletions</t>
  </si>
  <si>
    <t>BUS MAINT FACILITY</t>
  </si>
  <si>
    <t>SURVEY BUS MAINT FACILITY</t>
  </si>
  <si>
    <t>CES - ASA ARCHITECTS</t>
  </si>
  <si>
    <t>TOTAL CIP</t>
  </si>
  <si>
    <t xml:space="preserve">ROOF REPAIRS </t>
  </si>
  <si>
    <t>PAVING /ASPHALT</t>
  </si>
  <si>
    <t>Total Building &amp; improvements</t>
  </si>
  <si>
    <t>BOILER FOR ELEM/MID</t>
  </si>
  <si>
    <t>CHROMBOOKS FOR REMOTE LEARNING/TEACHING</t>
  </si>
  <si>
    <t>TOUCHLESS WATER FOUNTAINS - COVID-19</t>
  </si>
  <si>
    <t>Total Equipment</t>
  </si>
  <si>
    <t>CES - NEW SUBURBAN</t>
  </si>
  <si>
    <t>CES - NEW AG TRUCK</t>
  </si>
  <si>
    <t>Total Vehicle</t>
  </si>
  <si>
    <t>Totals</t>
  </si>
  <si>
    <t>grey highlighted</t>
  </si>
  <si>
    <t>PO #20827</t>
  </si>
  <si>
    <t>TASKI AUTO SCRUBBER</t>
  </si>
  <si>
    <t>CONV OVEN FOR KITCHEN</t>
  </si>
  <si>
    <t>CES-MARQUEE SIGNS FOR CHS/ES/MS</t>
  </si>
  <si>
    <t>CES- WATER METER TO FEED HS &amp; BUS MAINT FACILITY</t>
  </si>
  <si>
    <t>TASKI ERGO DISC 12000 PLUS PAD DRIVER</t>
  </si>
  <si>
    <t>TASKI VACUMAT 22T W/FMS PLUS HOSE &amp; WAND</t>
  </si>
  <si>
    <t>3- TASK VAC HARD BAG COMMERCIAL W/TOOLS</t>
  </si>
  <si>
    <t>HAND TRUCK DOLLY</t>
  </si>
  <si>
    <t>EPSON PROJECTOR</t>
  </si>
  <si>
    <t>272- EE INTEL W/TOUCH SCREEN CHROMEBOOKS</t>
  </si>
  <si>
    <t>50- HP CHROMEBOOKS</t>
  </si>
  <si>
    <t>6- CROWD CONTROL POSTS</t>
  </si>
  <si>
    <t xml:space="preserve">EYE WASH STATION FOR MS SCIENCE </t>
  </si>
  <si>
    <t>PO 22102</t>
  </si>
  <si>
    <t>SL-Full Month</t>
  </si>
  <si>
    <t>MARQUEE SIGNS FOR CHS/ES/MS</t>
  </si>
  <si>
    <t>FOOTBALL SCOREBOARD</t>
  </si>
  <si>
    <t>WATER METER TO FEED HS  &amp; BUS MAINT FACILITY</t>
  </si>
  <si>
    <t>PO 22121</t>
  </si>
  <si>
    <t>PO 22261</t>
  </si>
  <si>
    <t>2022 Current Dep</t>
  </si>
  <si>
    <t xml:space="preserve">2022 Accumulated Depreciation </t>
  </si>
  <si>
    <t xml:space="preserve">2022 Net Book Value </t>
  </si>
  <si>
    <t xml:space="preserve">CONV OVEN FOR KITCHEN </t>
  </si>
  <si>
    <t>PO #22494</t>
  </si>
  <si>
    <t>REACH IN REFRIDGERATOR FOR CULINARY AT HS</t>
  </si>
  <si>
    <t>PO #22129</t>
  </si>
  <si>
    <t>EYE WASH STATION FOR MS SCIENCE</t>
  </si>
  <si>
    <t>PO # 22162</t>
  </si>
  <si>
    <t xml:space="preserve">PO #22688 </t>
  </si>
  <si>
    <t>PO# 22688</t>
  </si>
  <si>
    <t>3 TASKI COMMERCIAL VACS W/TOOLS (HS/MS/ES)</t>
  </si>
  <si>
    <t>PO #22557</t>
  </si>
  <si>
    <t>12 GALLON CARPET EXTRACTOR  ES/MS</t>
  </si>
  <si>
    <t>PRO-12 12 GAL CARPET EXTACTOR  HS</t>
  </si>
  <si>
    <t>PO #22259</t>
  </si>
  <si>
    <t>4- 12" SANITAIRE 7.0 AMP UPRIGHT  VACS</t>
  </si>
  <si>
    <t>KAIVAC 12 GAL TANK 500 PSI</t>
  </si>
  <si>
    <t>TASKI ERGO DISC 20: 175 RPM</t>
  </si>
  <si>
    <t>PO #22553</t>
  </si>
  <si>
    <t>TASKI ERGO DISC 12000 PLUS PAD DRIVER  HS</t>
  </si>
  <si>
    <t>TASKI ERGO DISC 1200 PLUS PAD DRIVER  ES/MS</t>
  </si>
  <si>
    <t>PO # 22553</t>
  </si>
  <si>
    <t>TASKI VACUMAT 22T W/FMS PLUS HOSE &amp; WAND HS</t>
  </si>
  <si>
    <t>2- TASKI VACUMAT 22T W/FMS PLUS HOSE &amp; WAND 7 GAL  ES/MS</t>
  </si>
  <si>
    <t>M1 PIG W/UNIVERSAL BAG &amp; BASIC TOOL KIT</t>
  </si>
  <si>
    <t>PO# 22553</t>
  </si>
  <si>
    <t>KAIVAC 12 GAL WET VAC</t>
  </si>
  <si>
    <t>TASK ERGODISC 1200 PLUS PAD DRIVER</t>
  </si>
  <si>
    <t>TASKI ERGO DIS 20" 175 RPM</t>
  </si>
  <si>
    <t>TASK VACUMAT 22T W/FMS PLUS HOSE &amp; WAND, 7 GAL</t>
  </si>
  <si>
    <t>PRO-12 12-GAL CARPET EXTRACTOR</t>
  </si>
  <si>
    <t xml:space="preserve">12" SANITAIRE 7.0 AMP UPRIGHT </t>
  </si>
  <si>
    <t>LOGITECH SPEAKER SYSTEMS</t>
  </si>
  <si>
    <t>LOGITECH SPEAKER SYSTEM HS</t>
  </si>
  <si>
    <t>PO#22518</t>
  </si>
  <si>
    <t>LOGITECH  Z150 2.0 SPEAKER SYSTEM HS</t>
  </si>
  <si>
    <t>EPSON POWERLITE X49 LCD PROJECTOR HS</t>
  </si>
  <si>
    <t>PO #22518</t>
  </si>
  <si>
    <t>PO #22290</t>
  </si>
  <si>
    <t>5- HP LAPTOP 450 G8 I7</t>
  </si>
  <si>
    <t>PO #22511</t>
  </si>
  <si>
    <t>PO# 22619</t>
  </si>
  <si>
    <t>SL FULL MONTH</t>
  </si>
  <si>
    <t>2-PTOMETHEAN ACTIVPANEL 75" LED  HS</t>
  </si>
  <si>
    <t>PO# 22303</t>
  </si>
  <si>
    <t>PO #22303</t>
  </si>
  <si>
    <t>2- PROMETHEAN 5YR ACTIVPANEL TM OS SUP  HS</t>
  </si>
  <si>
    <t>2- PROMETHEAN AP-ASM 90 STAND  HS</t>
  </si>
  <si>
    <t>2- PROMETHEAN DISTANCE LEARNING BUNDLE WEB CAMERA  HS</t>
  </si>
  <si>
    <t>4-BLACK WALNUT TEACHER DESKS ES/MS</t>
  </si>
  <si>
    <t>PO #22323</t>
  </si>
  <si>
    <t>17- PROMETHEAN ACTIV PANEL TITANIUM 75" LED  HS</t>
  </si>
  <si>
    <t>PO# 22723</t>
  </si>
  <si>
    <t>17- PROMETHEAN AP ASM 90 STAND FOR TOUCHSCREEN HS</t>
  </si>
  <si>
    <t>PO #22723</t>
  </si>
  <si>
    <t>17- PROMETHEAN 5 YR ACTIVPANEL TM OS SUP  HS</t>
  </si>
  <si>
    <t>17- PROMETHEAN DISTANCE LEARNING BUNDLE WEB CAM HS</t>
  </si>
  <si>
    <t>PO#22429</t>
  </si>
  <si>
    <t>ECWEBCAM FOR MONITOR HS</t>
  </si>
  <si>
    <t>PO# 22429</t>
  </si>
  <si>
    <t>WINDOW 10 PRO 64</t>
  </si>
  <si>
    <t>WINDOW 10 PRO 64 HS</t>
  </si>
  <si>
    <t>PO #22430</t>
  </si>
  <si>
    <t>19- PROMETHEAN ACTIV PANEL TITANIUM 75" LED  ES/MS</t>
  </si>
  <si>
    <t>19- PROMETHEAN AP ASM 90 STAND FOR TOUCHSCREEN ES/MS</t>
  </si>
  <si>
    <t>19- PROMETHEAN 5 YR ACTIVPANEL TM OS SUP  ES/MS</t>
  </si>
  <si>
    <t>19- PROMETHEAN DISTANCE LEARNING BUNDLE WEB CAM ES/MS</t>
  </si>
  <si>
    <t>PO# 22724</t>
  </si>
  <si>
    <t>PO #22724</t>
  </si>
  <si>
    <t>2- SERVER RACKS- BACKUP UNITS</t>
  </si>
  <si>
    <t>2- SERVER RACKS BACKUP UNITS CHS</t>
  </si>
  <si>
    <t>PO# 22513</t>
  </si>
  <si>
    <t>2-HP LAPTOP 450 G8 I7</t>
  </si>
  <si>
    <t>2-HP PRODESK 600 G6 PC</t>
  </si>
  <si>
    <t>2 HP PS 4H G4 23.8 FULL HD LCD MONITOR</t>
  </si>
  <si>
    <t>PO# 22510</t>
  </si>
  <si>
    <t>PO #22510</t>
  </si>
  <si>
    <t>102- 11 GALLON TRASH CANS</t>
  </si>
  <si>
    <t>PO#22608</t>
  </si>
  <si>
    <t>102-11 GALLON TRASH CANS</t>
  </si>
  <si>
    <t>7- DELL LATITUDE 3520 XCTO FOR STAFF</t>
  </si>
  <si>
    <t>PO# 22127</t>
  </si>
  <si>
    <t>RECH IN REFRIDGERATOR FOR CULINARY</t>
  </si>
  <si>
    <t>6-CROWD CONTROL POSTS</t>
  </si>
  <si>
    <t>PO# 22154</t>
  </si>
  <si>
    <t>DELL NOTEBOOK</t>
  </si>
  <si>
    <t>PO#22647</t>
  </si>
  <si>
    <t>LAMINATOR FOR ES/MS WORKROOM</t>
  </si>
  <si>
    <t>PO# 22495</t>
  </si>
  <si>
    <t>2- SHORTEL 480 IP PHONE 8X TOTAL LINE</t>
  </si>
  <si>
    <t>PO #22413</t>
  </si>
  <si>
    <t>2- LAPTOPS FOR ES AND HS COVID TESTING</t>
  </si>
  <si>
    <t>PO# 22414</t>
  </si>
  <si>
    <t>PO#21399</t>
  </si>
  <si>
    <t>3- 600 G5I7 8GB DESKTOPS</t>
  </si>
  <si>
    <t>SCORE KEEPERS TABLE &amp; CUSTOM LETTERING</t>
  </si>
  <si>
    <t>PO #22305</t>
  </si>
  <si>
    <t>3- 2021 APPLE IMAC 24: 8 CORE  HS LIBRARY</t>
  </si>
  <si>
    <t>PO# 22128</t>
  </si>
  <si>
    <t>BOILER UNITS FOR HS</t>
  </si>
  <si>
    <t>PO# 22258</t>
  </si>
  <si>
    <t>PARAPET WALL REPAIR AT MS</t>
  </si>
  <si>
    <t>PO #22228</t>
  </si>
  <si>
    <t>NEW AUTO OPEN DOOR CONTROLS AT ES AND ADMIN</t>
  </si>
  <si>
    <t>PO#22048</t>
  </si>
  <si>
    <t>BRONZE OVER LOWE TEMPERED INSULATED GLASS IN COMMONS</t>
  </si>
  <si>
    <t>PO#22472</t>
  </si>
  <si>
    <t>MIXING VALVE REPLACEMENT AT FB FIELD HOUSE</t>
  </si>
  <si>
    <t>PO#22222</t>
  </si>
  <si>
    <t>12-LAB TABLES FOR HS ART ROOM</t>
  </si>
  <si>
    <t>24 STOOLS FOR HS ART ROOM</t>
  </si>
  <si>
    <t>PO #22085</t>
  </si>
  <si>
    <t>NO DELETIONS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</si>
</sst>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 &quot;$&quot;\ * #,##0_ ;_ &quot;$&quot;\ * \-#,##0_ ;_ &quot;$&quot;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BB7FF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double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94">
    <xf numFmtId="0" fontId="0" fillId="0" borderId="0" xfId="0"/>
    <xf numFmtId="0" fontId="0" fillId="0" borderId="0" xfId="0" applyFill="1"/>
    <xf numFmtId="44" fontId="0" fillId="0" borderId="0" xfId="1" applyFont="1" applyFill="1"/>
    <xf numFmtId="0" fontId="2" fillId="0" borderId="0" xfId="0" applyFont="1" applyFill="1"/>
    <xf numFmtId="14" fontId="0" fillId="0" borderId="0" xfId="0" applyNumberFormat="1" applyFill="1"/>
    <xf numFmtId="44" fontId="3" fillId="0" borderId="0" xfId="0" applyNumberFormat="1" applyFont="1" applyFill="1" applyAlignment="1"/>
    <xf numFmtId="0" fontId="3" fillId="0" borderId="0" xfId="2" applyFont="1" applyFill="1" applyBorder="1" applyAlignment="1">
      <alignment wrapText="1"/>
    </xf>
    <xf numFmtId="44" fontId="5" fillId="0" borderId="0" xfId="0" applyNumberFormat="1" applyFont="1" applyFill="1"/>
    <xf numFmtId="0" fontId="0" fillId="0" borderId="0" xfId="0" applyFont="1" applyFill="1"/>
    <xf numFmtId="44" fontId="0" fillId="0" borderId="0" xfId="0" applyNumberFormat="1" applyFill="1"/>
    <xf numFmtId="0" fontId="6" fillId="0" borderId="0" xfId="0" applyFont="1" applyFill="1"/>
    <xf numFmtId="0" fontId="9" fillId="0" borderId="0" xfId="0" applyFont="1" applyFill="1"/>
    <xf numFmtId="0" fontId="8" fillId="0" borderId="0" xfId="0" applyFont="1" applyFill="1"/>
    <xf numFmtId="44" fontId="0" fillId="0" borderId="2" xfId="1" applyFont="1" applyFill="1" applyBorder="1"/>
    <xf numFmtId="0" fontId="7" fillId="0" borderId="3" xfId="0" applyFont="1" applyFill="1" applyBorder="1" applyAlignment="1">
      <alignment vertical="center" wrapText="1"/>
    </xf>
    <xf numFmtId="44" fontId="7" fillId="0" borderId="3" xfId="1" applyFont="1" applyFill="1" applyBorder="1" applyAlignment="1">
      <alignment vertical="center" wrapText="1"/>
    </xf>
    <xf numFmtId="44" fontId="7" fillId="3" borderId="4" xfId="1" applyFont="1" applyFill="1" applyBorder="1" applyAlignment="1">
      <alignment vertical="center" wrapText="1"/>
    </xf>
    <xf numFmtId="44" fontId="7" fillId="4" borderId="5" xfId="1" applyFont="1" applyFill="1" applyBorder="1" applyAlignment="1">
      <alignment vertical="center" wrapText="1"/>
    </xf>
    <xf numFmtId="44" fontId="7" fillId="6" borderId="5" xfId="1" applyFont="1" applyFill="1" applyBorder="1" applyAlignment="1">
      <alignment vertical="center" wrapText="1"/>
    </xf>
    <xf numFmtId="44" fontId="7" fillId="7" borderId="4" xfId="1" applyFont="1" applyFill="1" applyBorder="1" applyAlignment="1">
      <alignment vertical="center" wrapText="1"/>
    </xf>
    <xf numFmtId="44" fontId="7" fillId="2" borderId="5" xfId="1" applyFont="1" applyFill="1" applyBorder="1" applyAlignment="1">
      <alignment vertical="center" wrapText="1"/>
    </xf>
    <xf numFmtId="0" fontId="0" fillId="8" borderId="0" xfId="0" applyFill="1"/>
    <xf numFmtId="0" fontId="0" fillId="3" borderId="0" xfId="0" applyFill="1"/>
    <xf numFmtId="14" fontId="0" fillId="3" borderId="0" xfId="0" applyNumberFormat="1" applyFill="1"/>
    <xf numFmtId="0" fontId="10" fillId="9" borderId="0" xfId="0" applyFont="1" applyFill="1"/>
    <xf numFmtId="14" fontId="10" fillId="9" borderId="0" xfId="0" applyNumberFormat="1" applyFont="1" applyFill="1"/>
    <xf numFmtId="44" fontId="10" fillId="9" borderId="2" xfId="1" applyFont="1" applyFill="1" applyBorder="1"/>
    <xf numFmtId="44" fontId="10" fillId="9" borderId="0" xfId="1" applyFont="1" applyFill="1"/>
    <xf numFmtId="44" fontId="10" fillId="9" borderId="0" xfId="0" applyNumberFormat="1" applyFont="1" applyFill="1" applyAlignment="1"/>
    <xf numFmtId="0" fontId="11" fillId="9" borderId="6" xfId="0" applyFont="1" applyFill="1" applyBorder="1"/>
    <xf numFmtId="44" fontId="11" fillId="9" borderId="7" xfId="1" applyFont="1" applyFill="1" applyBorder="1"/>
    <xf numFmtId="44" fontId="11" fillId="9" borderId="6" xfId="1" applyFont="1" applyFill="1" applyBorder="1"/>
    <xf numFmtId="44" fontId="12" fillId="9" borderId="6" xfId="0" applyNumberFormat="1" applyFont="1" applyFill="1" applyBorder="1"/>
    <xf numFmtId="164" fontId="8" fillId="0" borderId="0" xfId="0" applyNumberFormat="1" applyFont="1" applyFill="1"/>
    <xf numFmtId="164" fontId="8" fillId="0" borderId="1" xfId="0" applyNumberFormat="1" applyFont="1" applyFill="1" applyBorder="1"/>
    <xf numFmtId="0" fontId="10" fillId="0" borderId="0" xfId="0" applyFont="1" applyFill="1"/>
    <xf numFmtId="44" fontId="10" fillId="0" borderId="0" xfId="0" applyNumberFormat="1" applyFont="1" applyFill="1" applyAlignment="1"/>
    <xf numFmtId="14" fontId="10" fillId="0" borderId="0" xfId="0" applyNumberFormat="1" applyFont="1" applyFill="1"/>
    <xf numFmtId="44" fontId="10" fillId="0" borderId="2" xfId="1" applyFont="1" applyFill="1" applyBorder="1"/>
    <xf numFmtId="44" fontId="10" fillId="0" borderId="0" xfId="1" applyFont="1" applyFill="1"/>
    <xf numFmtId="0" fontId="0" fillId="10" borderId="0" xfId="0" applyFill="1"/>
    <xf numFmtId="44" fontId="0" fillId="10" borderId="2" xfId="1" applyFont="1" applyFill="1" applyBorder="1"/>
    <xf numFmtId="165" fontId="8" fillId="0" borderId="0" xfId="0" applyNumberFormat="1" applyFont="1" applyFill="1"/>
    <xf numFmtId="44" fontId="7" fillId="2" borderId="1" xfId="1" applyFont="1" applyFill="1" applyBorder="1" applyAlignment="1">
      <alignment vertical="center" wrapText="1"/>
    </xf>
    <xf numFmtId="44" fontId="0" fillId="0" borderId="0" xfId="1" applyFont="1" applyFill="1" applyBorder="1"/>
    <xf numFmtId="44" fontId="10" fillId="9" borderId="0" xfId="1" applyFont="1" applyFill="1" applyBorder="1"/>
    <xf numFmtId="44" fontId="10" fillId="0" borderId="0" xfId="1" applyFont="1" applyFill="1" applyBorder="1"/>
    <xf numFmtId="14" fontId="0" fillId="8" borderId="0" xfId="0" applyNumberFormat="1" applyFill="1"/>
    <xf numFmtId="44" fontId="0" fillId="11" borderId="2" xfId="1" applyFont="1" applyFill="1" applyBorder="1"/>
    <xf numFmtId="0" fontId="0" fillId="11" borderId="0" xfId="0" applyFill="1"/>
    <xf numFmtId="14" fontId="0" fillId="11" borderId="0" xfId="0" applyNumberFormat="1" applyFill="1"/>
    <xf numFmtId="14" fontId="0" fillId="11" borderId="0" xfId="0" applyNumberFormat="1" applyFill="1" applyAlignment="1">
      <alignment horizontal="right"/>
    </xf>
    <xf numFmtId="44" fontId="0" fillId="0" borderId="1" xfId="1" applyFont="1" applyFill="1" applyBorder="1"/>
    <xf numFmtId="43" fontId="0" fillId="0" borderId="0" xfId="0" applyNumberFormat="1" applyFill="1"/>
    <xf numFmtId="43" fontId="0" fillId="0" borderId="1" xfId="0" applyNumberFormat="1" applyFill="1" applyBorder="1"/>
    <xf numFmtId="0" fontId="14" fillId="12" borderId="0" xfId="0" applyFont="1" applyFill="1"/>
    <xf numFmtId="14" fontId="14" fillId="12" borderId="0" xfId="0" applyNumberFormat="1" applyFont="1" applyFill="1"/>
    <xf numFmtId="44" fontId="14" fillId="12" borderId="2" xfId="1" applyFont="1" applyFill="1" applyBorder="1"/>
    <xf numFmtId="44" fontId="14" fillId="12" borderId="0" xfId="1" applyFont="1" applyFill="1"/>
    <xf numFmtId="44" fontId="14" fillId="12" borderId="0" xfId="1" applyFont="1" applyFill="1" applyBorder="1"/>
    <xf numFmtId="0" fontId="0" fillId="13" borderId="0" xfId="0" applyFill="1"/>
    <xf numFmtId="14" fontId="0" fillId="13" borderId="0" xfId="0" applyNumberFormat="1" applyFill="1"/>
    <xf numFmtId="44" fontId="0" fillId="13" borderId="2" xfId="1" applyFont="1" applyFill="1" applyBorder="1"/>
    <xf numFmtId="44" fontId="0" fillId="13" borderId="0" xfId="1" applyFont="1" applyFill="1"/>
    <xf numFmtId="44" fontId="0" fillId="13" borderId="0" xfId="1" applyFont="1" applyFill="1" applyBorder="1"/>
    <xf numFmtId="165" fontId="0" fillId="0" borderId="0" xfId="1" applyNumberFormat="1" applyFont="1" applyFill="1"/>
    <xf numFmtId="165" fontId="0" fillId="0" borderId="1" xfId="1" applyNumberFormat="1" applyFont="1" applyFill="1" applyBorder="1"/>
    <xf numFmtId="0" fontId="9" fillId="13" borderId="0" xfId="0" applyFont="1" applyFill="1" applyAlignment="1">
      <alignment horizontal="center"/>
    </xf>
    <xf numFmtId="0" fontId="13" fillId="13" borderId="0" xfId="0" applyFont="1" applyFill="1" applyAlignment="1">
      <alignment horizontal="center"/>
    </xf>
    <xf numFmtId="0" fontId="13" fillId="13" borderId="0" xfId="0" applyFont="1" applyFill="1"/>
    <xf numFmtId="165" fontId="13" fillId="13" borderId="0" xfId="1" applyNumberFormat="1" applyFont="1" applyFill="1"/>
    <xf numFmtId="0" fontId="15" fillId="0" borderId="0" xfId="0" applyFont="1" applyAlignment="1">
      <alignment horizontal="center"/>
    </xf>
    <xf numFmtId="0" fontId="16" fillId="14" borderId="0" xfId="0" applyFont="1" applyFill="1" applyAlignment="1">
      <alignment horizontal="center"/>
    </xf>
    <xf numFmtId="44" fontId="0" fillId="14" borderId="0" xfId="1" applyFont="1" applyFill="1" applyBorder="1"/>
    <xf numFmtId="0" fontId="17" fillId="0" borderId="0" xfId="0" applyFont="1"/>
    <xf numFmtId="0" fontId="18" fillId="14" borderId="0" xfId="0" applyFont="1" applyFill="1" applyAlignment="1">
      <alignment horizontal="center"/>
    </xf>
    <xf numFmtId="0" fontId="17" fillId="14" borderId="0" xfId="0" applyFont="1" applyFill="1"/>
    <xf numFmtId="0" fontId="19" fillId="14" borderId="0" xfId="0" applyFont="1" applyFill="1" applyAlignment="1">
      <alignment horizontal="center"/>
    </xf>
    <xf numFmtId="166" fontId="20" fillId="14" borderId="0" xfId="1" applyNumberFormat="1" applyFont="1" applyFill="1" applyBorder="1"/>
    <xf numFmtId="0" fontId="20" fillId="0" borderId="0" xfId="0" applyFont="1"/>
    <xf numFmtId="166" fontId="20" fillId="0" borderId="0" xfId="1" applyNumberFormat="1" applyFont="1" applyFill="1" applyBorder="1"/>
    <xf numFmtId="0" fontId="17" fillId="0" borderId="0" xfId="0" applyFont="1" applyBorder="1"/>
    <xf numFmtId="166" fontId="17" fillId="0" borderId="0" xfId="0" applyNumberFormat="1" applyFont="1" applyBorder="1"/>
    <xf numFmtId="0" fontId="0" fillId="0" borderId="0" xfId="0" applyBorder="1"/>
    <xf numFmtId="0" fontId="18" fillId="0" borderId="0" xfId="0" applyFont="1" applyBorder="1" applyAlignment="1">
      <alignment horizontal="center"/>
    </xf>
    <xf numFmtId="166" fontId="17" fillId="14" borderId="0" xfId="0" applyNumberFormat="1" applyFont="1" applyFill="1" applyBorder="1"/>
    <xf numFmtId="37" fontId="17" fillId="0" borderId="0" xfId="0" applyNumberFormat="1" applyFont="1" applyBorder="1"/>
    <xf numFmtId="44" fontId="0" fillId="15" borderId="0" xfId="0" applyNumberFormat="1" applyFill="1"/>
    <xf numFmtId="0" fontId="0" fillId="0" borderId="0" xfId="0" applyAlignment="1">
      <alignment wrapText="1"/>
    </xf>
    <xf numFmtId="14" fontId="0" fillId="5" borderId="0" xfId="0" applyNumberFormat="1" applyFill="1"/>
    <xf numFmtId="0" fontId="0" fillId="5" borderId="0" xfId="0" applyFill="1"/>
    <xf numFmtId="44" fontId="7" fillId="16" borderId="5" xfId="1" applyFont="1" applyFill="1" applyBorder="1" applyAlignment="1">
      <alignment vertical="center" wrapText="1"/>
    </xf>
    <xf numFmtId="44" fontId="7" fillId="5" borderId="1" xfId="1" applyFont="1" applyFill="1" applyBorder="1" applyAlignment="1">
      <alignment vertical="center" wrapText="1"/>
    </xf>
    <xf numFmtId="44" fontId="7" fillId="5" borderId="3" xfId="1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Normal 6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BB7FF"/>
      <color rgb="FFF6C1C0"/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23812</xdr:rowOff>
    </xdr:from>
    <xdr:to>
      <xdr:col>2</xdr:col>
      <xdr:colOff>214312</xdr:colOff>
      <xdr:row>0</xdr:row>
      <xdr:rowOff>690562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63B698-2793-436A-B3E1-19900BB8524A}"/>
            </a:ext>
          </a:extLst>
        </xdr:cNvPr>
        <xdr:cNvSpPr txBox="1"/>
      </xdr:nvSpPr>
      <xdr:spPr>
        <a:xfrm>
          <a:off x="226219" y="23812"/>
          <a:ext cx="3864768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FF0000"/>
              </a:solidFill>
            </a:rPr>
            <a:t>PBC- Used to book Fixed Assets</a:t>
          </a:r>
        </a:p>
        <a:p>
          <a:r>
            <a:rPr lang="en-US" sz="1800" b="1">
              <a:solidFill>
                <a:srgbClr val="FF0000"/>
              </a:solidFill>
            </a:rPr>
            <a:t>U.03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71"/>
  <sheetViews>
    <sheetView tabSelected="1" topLeftCell="R1" zoomScale="80" zoomScaleNormal="80" workbookViewId="0">
      <pane ySplit="1" topLeftCell="A516" activePane="bottomLeft" state="frozen"/>
      <selection pane="bottomLeft" activeCell="AD437" sqref="AD437"/>
    </sheetView>
  </sheetViews>
  <sheetFormatPr defaultRowHeight="15" outlineLevelCol="1" x14ac:dyDescent="0.25"/>
  <cols>
    <col min="1" max="1" width="5.140625" style="1" customWidth="1"/>
    <col min="2" max="2" width="65.5703125" style="1" customWidth="1"/>
    <col min="3" max="3" width="32.7109375" style="1" customWidth="1"/>
    <col min="4" max="4" width="21.85546875" style="1" customWidth="1"/>
    <col min="5" max="5" width="31.140625" style="2" customWidth="1"/>
    <col min="6" max="6" width="19.85546875" style="1" bestFit="1" customWidth="1"/>
    <col min="7" max="7" width="18.42578125" style="1" customWidth="1"/>
    <col min="8" max="8" width="8.42578125" style="1" customWidth="1"/>
    <col min="9" max="9" width="20.42578125" style="2" hidden="1" customWidth="1" outlineLevel="1"/>
    <col min="10" max="10" width="14.42578125" style="2" hidden="1" customWidth="1" outlineLevel="1"/>
    <col min="11" max="11" width="11.28515625" style="2" customWidth="1" outlineLevel="1"/>
    <col min="12" max="12" width="29.28515625" style="2" customWidth="1"/>
    <col min="13" max="13" width="19.85546875" style="2" hidden="1" customWidth="1" outlineLevel="1"/>
    <col min="14" max="14" width="9.5703125" style="2" customWidth="1" outlineLevel="1"/>
    <col min="15" max="15" width="21.28515625" style="2" customWidth="1"/>
    <col min="16" max="17" width="19.85546875" style="2" hidden="1" customWidth="1" outlineLevel="1"/>
    <col min="18" max="18" width="21.140625" style="2" customWidth="1" collapsed="1"/>
    <col min="19" max="20" width="19.85546875" style="2" customWidth="1" outlineLevel="1"/>
    <col min="21" max="21" width="21.42578125" style="2" customWidth="1"/>
    <col min="22" max="22" width="19.85546875" style="2" customWidth="1" outlineLevel="1"/>
    <col min="23" max="23" width="20.7109375" style="2" customWidth="1" outlineLevel="1"/>
    <col min="24" max="24" width="21.42578125" style="2" customWidth="1"/>
    <col min="25" max="25" width="15.28515625" style="2" customWidth="1"/>
    <col min="26" max="26" width="25.28515625" style="2" customWidth="1"/>
    <col min="27" max="27" width="33.42578125" style="2" customWidth="1"/>
    <col min="28" max="28" width="15.28515625" style="2" customWidth="1"/>
    <col min="29" max="29" width="25.28515625" style="2" customWidth="1"/>
    <col min="30" max="30" width="33.42578125" style="2" customWidth="1"/>
    <col min="31" max="31" width="38.7109375" style="1" bestFit="1" customWidth="1"/>
    <col min="32" max="33" width="9.140625" style="1"/>
    <col min="35" max="16384" width="9.140625" style="1"/>
  </cols>
  <sheetData>
    <row r="1" spans="1:31" s="14" customFormat="1" ht="75" x14ac:dyDescent="0.25">
      <c r="A1" s="14" t="s">
        <v>0</v>
      </c>
      <c r="B1" s="14" t="s">
        <v>15</v>
      </c>
      <c r="C1" s="14" t="s">
        <v>1</v>
      </c>
      <c r="D1" s="14" t="s">
        <v>2</v>
      </c>
      <c r="E1" s="18" t="s">
        <v>3</v>
      </c>
      <c r="F1" s="14" t="s">
        <v>4</v>
      </c>
      <c r="G1" s="14" t="s">
        <v>5</v>
      </c>
      <c r="H1" s="14" t="s">
        <v>6</v>
      </c>
      <c r="I1" s="15" t="s">
        <v>7</v>
      </c>
      <c r="J1" s="15" t="s">
        <v>8</v>
      </c>
      <c r="K1" s="15" t="s">
        <v>9</v>
      </c>
      <c r="L1" s="19" t="s">
        <v>739</v>
      </c>
      <c r="M1" s="15" t="s">
        <v>10</v>
      </c>
      <c r="N1" s="15" t="s">
        <v>11</v>
      </c>
      <c r="O1" s="16" t="s">
        <v>12</v>
      </c>
      <c r="P1" s="15" t="s">
        <v>10</v>
      </c>
      <c r="Q1" s="15" t="s">
        <v>13</v>
      </c>
      <c r="R1" s="17" t="s">
        <v>14</v>
      </c>
      <c r="S1" s="15" t="s">
        <v>10</v>
      </c>
      <c r="T1" s="15" t="s">
        <v>722</v>
      </c>
      <c r="U1" s="91" t="s">
        <v>723</v>
      </c>
      <c r="V1" s="15" t="s">
        <v>10</v>
      </c>
      <c r="W1" s="15" t="s">
        <v>741</v>
      </c>
      <c r="X1" s="20" t="s">
        <v>740</v>
      </c>
      <c r="Y1" s="15" t="s">
        <v>789</v>
      </c>
      <c r="Z1" s="43" t="s">
        <v>770</v>
      </c>
      <c r="AA1" s="43" t="s">
        <v>771</v>
      </c>
      <c r="AB1" s="93" t="s">
        <v>838</v>
      </c>
      <c r="AC1" s="92" t="s">
        <v>839</v>
      </c>
      <c r="AD1" s="92" t="s">
        <v>840</v>
      </c>
      <c r="AE1" s="14" t="s">
        <v>16</v>
      </c>
    </row>
    <row r="2" spans="1:31" x14ac:dyDescent="0.25">
      <c r="B2" s="7"/>
      <c r="D2" s="4"/>
      <c r="E2" s="13"/>
      <c r="L2" s="13"/>
      <c r="O2" s="13"/>
      <c r="R2" s="13"/>
      <c r="U2" s="13"/>
      <c r="X2" s="13"/>
      <c r="Y2" s="44"/>
      <c r="Z2" s="44"/>
      <c r="AA2" s="44"/>
      <c r="AB2" s="44"/>
      <c r="AC2" s="44"/>
      <c r="AD2" s="44"/>
    </row>
    <row r="3" spans="1:31" s="24" customFormat="1" ht="15.75" x14ac:dyDescent="0.25">
      <c r="B3" s="28"/>
      <c r="C3" s="24" t="s">
        <v>405</v>
      </c>
      <c r="D3" s="25"/>
      <c r="E3" s="26">
        <v>5000</v>
      </c>
      <c r="I3" s="27"/>
      <c r="J3" s="27"/>
      <c r="K3" s="27"/>
      <c r="L3" s="26">
        <v>5000</v>
      </c>
      <c r="M3" s="27"/>
      <c r="N3" s="27"/>
      <c r="O3" s="26">
        <v>5000</v>
      </c>
      <c r="P3" s="27"/>
      <c r="Q3" s="27"/>
      <c r="R3" s="26">
        <v>5000</v>
      </c>
      <c r="S3" s="27"/>
      <c r="T3" s="27"/>
      <c r="U3" s="26">
        <v>5000</v>
      </c>
      <c r="V3" s="27"/>
      <c r="W3" s="27"/>
      <c r="X3" s="26">
        <f>U3</f>
        <v>5000</v>
      </c>
      <c r="Y3" s="45"/>
      <c r="Z3" s="45"/>
      <c r="AA3" s="45">
        <f>E3-Z3</f>
        <v>5000</v>
      </c>
      <c r="AB3" s="45"/>
      <c r="AC3" s="45"/>
      <c r="AD3" s="45">
        <f>H3-AC3</f>
        <v>0</v>
      </c>
    </row>
    <row r="4" spans="1:31" s="24" customFormat="1" ht="15.75" x14ac:dyDescent="0.25">
      <c r="B4" s="28"/>
      <c r="D4" s="25"/>
      <c r="E4" s="26"/>
      <c r="I4" s="27"/>
      <c r="J4" s="27"/>
      <c r="K4" s="27"/>
      <c r="L4" s="26"/>
      <c r="M4" s="27"/>
      <c r="N4" s="27"/>
      <c r="O4" s="26"/>
      <c r="P4" s="27"/>
      <c r="Q4" s="27"/>
      <c r="R4" s="26"/>
      <c r="S4" s="27"/>
      <c r="T4" s="27"/>
      <c r="U4" s="26"/>
      <c r="V4" s="27"/>
      <c r="W4" s="27"/>
      <c r="X4" s="26"/>
      <c r="Y4" s="45"/>
      <c r="Z4" s="45"/>
      <c r="AA4" s="45"/>
      <c r="AB4" s="45"/>
      <c r="AC4" s="45"/>
      <c r="AD4" s="45"/>
    </row>
    <row r="5" spans="1:31" s="35" customFormat="1" ht="15.75" x14ac:dyDescent="0.25">
      <c r="B5" s="36"/>
      <c r="D5" s="37"/>
      <c r="E5" s="38"/>
      <c r="I5" s="39"/>
      <c r="J5" s="39"/>
      <c r="K5" s="39"/>
      <c r="L5" s="38"/>
      <c r="M5" s="39"/>
      <c r="N5" s="39"/>
      <c r="O5" s="38"/>
      <c r="P5" s="39"/>
      <c r="Q5" s="39"/>
      <c r="R5" s="38"/>
      <c r="S5" s="39"/>
      <c r="T5" s="39"/>
      <c r="U5" s="38"/>
      <c r="V5" s="39"/>
      <c r="W5" s="39"/>
      <c r="X5" s="38"/>
      <c r="Y5" s="46"/>
      <c r="Z5" s="46"/>
      <c r="AA5" s="46"/>
      <c r="AB5" s="46"/>
      <c r="AC5" s="46"/>
      <c r="AD5" s="46"/>
    </row>
    <row r="6" spans="1:31" x14ac:dyDescent="0.25">
      <c r="B6" s="1" t="s">
        <v>764</v>
      </c>
      <c r="C6" s="22" t="s">
        <v>768</v>
      </c>
      <c r="D6" s="23">
        <v>43819</v>
      </c>
      <c r="E6" s="48">
        <v>1591384.2</v>
      </c>
      <c r="F6" s="1" t="s">
        <v>404</v>
      </c>
      <c r="G6" s="1" t="s">
        <v>397</v>
      </c>
      <c r="H6" s="1">
        <v>15</v>
      </c>
      <c r="L6" s="13"/>
      <c r="O6" s="13"/>
      <c r="R6" s="13"/>
      <c r="U6" s="13"/>
      <c r="V6" s="2">
        <v>0</v>
      </c>
      <c r="W6" s="2">
        <f>T6+V6</f>
        <v>0</v>
      </c>
      <c r="X6" s="13">
        <f>E6-W6</f>
        <v>1591384.2</v>
      </c>
      <c r="Y6" s="44">
        <v>0</v>
      </c>
      <c r="Z6" s="44">
        <f>V6+W6</f>
        <v>0</v>
      </c>
      <c r="AA6" s="44">
        <f>E6-Z6</f>
        <v>1591384.2</v>
      </c>
      <c r="AB6" s="44">
        <v>0</v>
      </c>
      <c r="AC6" s="44">
        <f>Y6+Z6</f>
        <v>0</v>
      </c>
      <c r="AD6" s="44">
        <f>H6-AC6</f>
        <v>15</v>
      </c>
      <c r="AE6" s="1" t="s">
        <v>21</v>
      </c>
    </row>
    <row r="7" spans="1:31" x14ac:dyDescent="0.25">
      <c r="C7" s="22"/>
      <c r="D7" s="23"/>
      <c r="E7" s="48"/>
      <c r="L7" s="13"/>
      <c r="O7" s="13"/>
      <c r="R7" s="13"/>
      <c r="U7" s="13"/>
      <c r="X7" s="13"/>
      <c r="Y7" s="44"/>
      <c r="Z7" s="44"/>
      <c r="AA7" s="44"/>
      <c r="AB7" s="44"/>
      <c r="AC7" s="44"/>
      <c r="AD7" s="44"/>
    </row>
    <row r="8" spans="1:31" s="24" customFormat="1" ht="15.75" x14ac:dyDescent="0.25">
      <c r="B8" s="28"/>
      <c r="C8" s="24" t="s">
        <v>768</v>
      </c>
      <c r="D8" s="25"/>
      <c r="E8" s="26">
        <f>E6</f>
        <v>1591384.2</v>
      </c>
      <c r="I8" s="27"/>
      <c r="J8" s="27"/>
      <c r="K8" s="27"/>
      <c r="L8" s="26"/>
      <c r="M8" s="27"/>
      <c r="N8" s="27"/>
      <c r="O8" s="26"/>
      <c r="P8" s="27"/>
      <c r="Q8" s="27"/>
      <c r="R8" s="26"/>
      <c r="S8" s="27"/>
      <c r="T8" s="27"/>
      <c r="U8" s="26"/>
      <c r="V8" s="27">
        <f>V6</f>
        <v>0</v>
      </c>
      <c r="W8" s="27">
        <f>W6</f>
        <v>0</v>
      </c>
      <c r="X8" s="26">
        <f>X6</f>
        <v>1591384.2</v>
      </c>
      <c r="Y8" s="45"/>
      <c r="Z8" s="45"/>
      <c r="AA8" s="45">
        <f>AA6</f>
        <v>1591384.2</v>
      </c>
      <c r="AB8" s="45"/>
      <c r="AC8" s="45"/>
      <c r="AD8" s="45">
        <f>AD6</f>
        <v>15</v>
      </c>
    </row>
    <row r="9" spans="1:31" x14ac:dyDescent="0.25">
      <c r="D9" s="4"/>
      <c r="E9" s="13"/>
      <c r="L9" s="13"/>
      <c r="O9" s="13"/>
      <c r="R9" s="13"/>
      <c r="U9" s="13"/>
      <c r="X9" s="13"/>
      <c r="Y9" s="44"/>
      <c r="Z9" s="44"/>
      <c r="AA9" s="44"/>
      <c r="AB9" s="44"/>
      <c r="AC9" s="44"/>
      <c r="AD9" s="44"/>
    </row>
    <row r="10" spans="1:31" x14ac:dyDescent="0.25">
      <c r="A10" s="1">
        <v>1</v>
      </c>
      <c r="B10" s="1" t="s">
        <v>20</v>
      </c>
      <c r="C10" s="1" t="s">
        <v>17</v>
      </c>
      <c r="D10" s="4">
        <v>26115</v>
      </c>
      <c r="E10" s="13">
        <v>379157</v>
      </c>
      <c r="F10" s="1" t="s">
        <v>18</v>
      </c>
      <c r="G10" s="1" t="s">
        <v>19</v>
      </c>
      <c r="H10" s="1">
        <v>50</v>
      </c>
      <c r="I10" s="2">
        <v>333658.15999999997</v>
      </c>
      <c r="J10" s="2">
        <v>7583.14</v>
      </c>
      <c r="K10" s="2">
        <v>341241.3</v>
      </c>
      <c r="L10" s="13">
        <v>37915.700000000012</v>
      </c>
      <c r="M10" s="2">
        <v>7583.1400000000012</v>
      </c>
      <c r="N10" s="2">
        <v>348824.44</v>
      </c>
      <c r="O10" s="13">
        <v>30332.559999999998</v>
      </c>
      <c r="P10" s="2">
        <v>7583.1400000000012</v>
      </c>
      <c r="Q10" s="2">
        <v>356407.58</v>
      </c>
      <c r="R10" s="13">
        <v>22749.419999999984</v>
      </c>
      <c r="S10" s="2">
        <v>7583.1400000000012</v>
      </c>
      <c r="T10" s="2">
        <v>363990.72000000003</v>
      </c>
      <c r="U10" s="13">
        <v>15166.28</v>
      </c>
      <c r="V10" s="2">
        <f>IF(T10&gt;=E10, 0, ((E10/H10)/12*12))</f>
        <v>7583.1400000000012</v>
      </c>
      <c r="W10" s="2">
        <f>T10+V10</f>
        <v>371573.86000000004</v>
      </c>
      <c r="X10" s="13">
        <f>E10-W10</f>
        <v>7583.1399999999558</v>
      </c>
      <c r="Y10" s="44">
        <f>IF(W10&gt;=E10, 0, ((E10/H10)/12*12))</f>
        <v>7583.1400000000012</v>
      </c>
      <c r="Z10" s="44">
        <f>W10+Y10</f>
        <v>379157.00000000006</v>
      </c>
      <c r="AA10" s="44">
        <f>E10-Z10</f>
        <v>0</v>
      </c>
      <c r="AB10" s="44">
        <f>IF(Z10&gt;=E10, 0, ((E10/H10)/12*12))</f>
        <v>0</v>
      </c>
      <c r="AC10" s="44">
        <f>Z10+AB10</f>
        <v>379157.00000000006</v>
      </c>
      <c r="AD10" s="44">
        <f>E10-AC10</f>
        <v>0</v>
      </c>
      <c r="AE10" s="1" t="s">
        <v>21</v>
      </c>
    </row>
    <row r="11" spans="1:31" x14ac:dyDescent="0.25">
      <c r="A11" s="1">
        <v>1</v>
      </c>
      <c r="B11" s="1" t="s">
        <v>22</v>
      </c>
      <c r="C11" s="1" t="s">
        <v>17</v>
      </c>
      <c r="D11" s="4">
        <v>26115</v>
      </c>
      <c r="E11" s="13">
        <v>52592</v>
      </c>
      <c r="F11" s="1" t="s">
        <v>18</v>
      </c>
      <c r="G11" s="1" t="s">
        <v>19</v>
      </c>
      <c r="H11" s="1">
        <v>50</v>
      </c>
      <c r="I11" s="2">
        <v>46280.959999999999</v>
      </c>
      <c r="J11" s="2">
        <v>1051.8399999999999</v>
      </c>
      <c r="K11" s="2">
        <v>47332.799999999996</v>
      </c>
      <c r="L11" s="13">
        <v>5259.2000000000044</v>
      </c>
      <c r="M11" s="2">
        <v>1051.8399999999999</v>
      </c>
      <c r="N11" s="2">
        <v>48384.639999999992</v>
      </c>
      <c r="O11" s="13">
        <v>4207.3600000000079</v>
      </c>
      <c r="P11" s="2">
        <v>1051.8399999999999</v>
      </c>
      <c r="Q11" s="2">
        <v>49436.479999999989</v>
      </c>
      <c r="R11" s="13">
        <v>3155.5200000000114</v>
      </c>
      <c r="S11" s="2">
        <v>1051.8399999999999</v>
      </c>
      <c r="T11" s="2">
        <v>50488.319999999985</v>
      </c>
      <c r="U11" s="13">
        <v>2103.6800000000148</v>
      </c>
      <c r="V11" s="2">
        <f t="shared" ref="V11:V74" si="0">IF(T11&gt;=E11, 0, ((E11/H11)/12*12))</f>
        <v>1051.8399999999999</v>
      </c>
      <c r="W11" s="2">
        <f t="shared" ref="W11:W74" si="1">T11+V11</f>
        <v>51540.159999999982</v>
      </c>
      <c r="X11" s="13">
        <f t="shared" ref="X11:X74" si="2">E11-W11</f>
        <v>1051.8400000000183</v>
      </c>
      <c r="Y11" s="44">
        <f t="shared" ref="Y11:Y74" si="3">IF(W11&gt;=E11, 0, ((E11/H11)/12*12))</f>
        <v>1051.8399999999999</v>
      </c>
      <c r="Z11" s="44">
        <f t="shared" ref="Z11:Z74" si="4">W11+Y11</f>
        <v>52591.999999999978</v>
      </c>
      <c r="AA11" s="44">
        <f t="shared" ref="AA11:AA13" si="5">E11-Z11</f>
        <v>0</v>
      </c>
      <c r="AB11" s="44">
        <f t="shared" ref="AB11:AB74" si="6">IF(Z11&gt;=E11, 0, ((E11/H11)/12*12))</f>
        <v>0</v>
      </c>
      <c r="AC11" s="44">
        <f t="shared" ref="AC11:AC74" si="7">Z11+AB11</f>
        <v>52591.999999999978</v>
      </c>
      <c r="AD11" s="44">
        <f t="shared" ref="AD11:AD74" si="8">E11-AC11</f>
        <v>0</v>
      </c>
      <c r="AE11" s="1" t="s">
        <v>21</v>
      </c>
    </row>
    <row r="12" spans="1:31" x14ac:dyDescent="0.25">
      <c r="A12" s="1">
        <v>1</v>
      </c>
      <c r="B12" s="1" t="s">
        <v>23</v>
      </c>
      <c r="C12" s="1" t="s">
        <v>17</v>
      </c>
      <c r="D12" s="4">
        <v>26115</v>
      </c>
      <c r="E12" s="13">
        <v>43927</v>
      </c>
      <c r="F12" s="1" t="s">
        <v>18</v>
      </c>
      <c r="G12" s="1" t="s">
        <v>19</v>
      </c>
      <c r="H12" s="1">
        <v>50</v>
      </c>
      <c r="I12" s="2">
        <v>38655.760000000002</v>
      </c>
      <c r="J12" s="2">
        <v>878.54</v>
      </c>
      <c r="K12" s="2">
        <v>39534.300000000003</v>
      </c>
      <c r="L12" s="13">
        <v>4392.6999999999971</v>
      </c>
      <c r="M12" s="2">
        <v>878.54</v>
      </c>
      <c r="N12" s="2">
        <v>40412.840000000004</v>
      </c>
      <c r="O12" s="13">
        <v>3514.1599999999962</v>
      </c>
      <c r="P12" s="2">
        <v>878.54</v>
      </c>
      <c r="Q12" s="2">
        <v>41291.380000000005</v>
      </c>
      <c r="R12" s="13">
        <v>2635.6199999999953</v>
      </c>
      <c r="S12" s="2">
        <v>878.54</v>
      </c>
      <c r="T12" s="2">
        <v>42169.920000000006</v>
      </c>
      <c r="U12" s="13">
        <v>1757.0799999999945</v>
      </c>
      <c r="V12" s="2">
        <f t="shared" si="0"/>
        <v>878.54</v>
      </c>
      <c r="W12" s="2">
        <f t="shared" si="1"/>
        <v>43048.460000000006</v>
      </c>
      <c r="X12" s="13">
        <f t="shared" si="2"/>
        <v>878.5399999999936</v>
      </c>
      <c r="Y12" s="44">
        <f t="shared" si="3"/>
        <v>878.54</v>
      </c>
      <c r="Z12" s="44">
        <f t="shared" si="4"/>
        <v>43927.000000000007</v>
      </c>
      <c r="AA12" s="44">
        <f t="shared" si="5"/>
        <v>0</v>
      </c>
      <c r="AB12" s="44">
        <f t="shared" si="6"/>
        <v>0</v>
      </c>
      <c r="AC12" s="44">
        <f t="shared" si="7"/>
        <v>43927.000000000007</v>
      </c>
      <c r="AD12" s="44">
        <f t="shared" si="8"/>
        <v>0</v>
      </c>
      <c r="AE12" s="1" t="s">
        <v>21</v>
      </c>
    </row>
    <row r="13" spans="1:31" x14ac:dyDescent="0.25">
      <c r="A13" s="1">
        <v>1</v>
      </c>
      <c r="B13" s="1" t="s">
        <v>24</v>
      </c>
      <c r="C13" s="1" t="s">
        <v>17</v>
      </c>
      <c r="D13" s="4">
        <v>26115</v>
      </c>
      <c r="E13" s="13">
        <v>43927</v>
      </c>
      <c r="F13" s="1" t="s">
        <v>18</v>
      </c>
      <c r="G13" s="1" t="s">
        <v>19</v>
      </c>
      <c r="H13" s="1">
        <v>50</v>
      </c>
      <c r="I13" s="2">
        <v>38655.760000000002</v>
      </c>
      <c r="J13" s="2">
        <v>878.54</v>
      </c>
      <c r="K13" s="2">
        <v>39534.300000000003</v>
      </c>
      <c r="L13" s="13">
        <v>4392.6999999999971</v>
      </c>
      <c r="M13" s="2">
        <v>878.54</v>
      </c>
      <c r="N13" s="2">
        <v>40412.840000000004</v>
      </c>
      <c r="O13" s="13">
        <v>3514.1599999999962</v>
      </c>
      <c r="P13" s="2">
        <v>878.54</v>
      </c>
      <c r="Q13" s="2">
        <v>41291.380000000005</v>
      </c>
      <c r="R13" s="13">
        <v>2635.6199999999953</v>
      </c>
      <c r="S13" s="2">
        <v>878.54</v>
      </c>
      <c r="T13" s="2">
        <v>42169.920000000006</v>
      </c>
      <c r="U13" s="13">
        <v>1757.0799999999945</v>
      </c>
      <c r="V13" s="2">
        <f t="shared" si="0"/>
        <v>878.54</v>
      </c>
      <c r="W13" s="2">
        <f t="shared" si="1"/>
        <v>43048.460000000006</v>
      </c>
      <c r="X13" s="13">
        <f t="shared" si="2"/>
        <v>878.5399999999936</v>
      </c>
      <c r="Y13" s="44">
        <f t="shared" si="3"/>
        <v>878.54</v>
      </c>
      <c r="Z13" s="44">
        <f t="shared" si="4"/>
        <v>43927.000000000007</v>
      </c>
      <c r="AA13" s="44">
        <f t="shared" si="5"/>
        <v>0</v>
      </c>
      <c r="AB13" s="44">
        <f t="shared" si="6"/>
        <v>0</v>
      </c>
      <c r="AC13" s="44">
        <f t="shared" si="7"/>
        <v>43927.000000000007</v>
      </c>
      <c r="AD13" s="44">
        <f t="shared" si="8"/>
        <v>0</v>
      </c>
      <c r="AE13" s="1" t="s">
        <v>21</v>
      </c>
    </row>
    <row r="14" spans="1:31" x14ac:dyDescent="0.25">
      <c r="A14" s="1">
        <v>1</v>
      </c>
      <c r="B14" s="1" t="s">
        <v>25</v>
      </c>
      <c r="C14" s="1" t="s">
        <v>17</v>
      </c>
      <c r="D14" s="4">
        <v>26115</v>
      </c>
      <c r="E14" s="13">
        <v>427201</v>
      </c>
      <c r="F14" s="1" t="s">
        <v>18</v>
      </c>
      <c r="G14" s="1" t="s">
        <v>19</v>
      </c>
      <c r="H14" s="1">
        <v>50</v>
      </c>
      <c r="I14" s="2">
        <v>375936.88</v>
      </c>
      <c r="J14" s="2">
        <v>8544.02</v>
      </c>
      <c r="K14" s="2">
        <v>384480.9</v>
      </c>
      <c r="L14" s="13">
        <v>42720.099999999977</v>
      </c>
      <c r="M14" s="2">
        <v>8544.02</v>
      </c>
      <c r="N14" s="2">
        <v>393024.92000000004</v>
      </c>
      <c r="O14" s="13">
        <v>34176.079999999958</v>
      </c>
      <c r="P14" s="2">
        <v>8544.02</v>
      </c>
      <c r="Q14" s="2">
        <v>401568.94000000006</v>
      </c>
      <c r="R14" s="13">
        <v>25632.059999999939</v>
      </c>
      <c r="S14" s="2">
        <v>8544.02</v>
      </c>
      <c r="T14" s="2">
        <v>410112.96000000008</v>
      </c>
      <c r="U14" s="13">
        <v>17088.039999999921</v>
      </c>
      <c r="V14" s="2">
        <f t="shared" si="0"/>
        <v>8544.02</v>
      </c>
      <c r="W14" s="2">
        <f t="shared" si="1"/>
        <v>418656.9800000001</v>
      </c>
      <c r="X14" s="13">
        <f t="shared" si="2"/>
        <v>8544.0199999999022</v>
      </c>
      <c r="Y14" s="44">
        <f t="shared" si="3"/>
        <v>8544.02</v>
      </c>
      <c r="Z14" s="44">
        <f t="shared" si="4"/>
        <v>427201.00000000012</v>
      </c>
      <c r="AA14" s="44">
        <f t="shared" ref="AA14:AA74" si="9">E14-Z14</f>
        <v>0</v>
      </c>
      <c r="AB14" s="44">
        <f t="shared" si="6"/>
        <v>0</v>
      </c>
      <c r="AC14" s="44">
        <f t="shared" si="7"/>
        <v>427201.00000000012</v>
      </c>
      <c r="AD14" s="44">
        <f t="shared" si="8"/>
        <v>0</v>
      </c>
      <c r="AE14" s="1" t="s">
        <v>21</v>
      </c>
    </row>
    <row r="15" spans="1:31" x14ac:dyDescent="0.25">
      <c r="A15" s="1">
        <v>1</v>
      </c>
      <c r="B15" s="1" t="s">
        <v>26</v>
      </c>
      <c r="C15" s="1" t="s">
        <v>17</v>
      </c>
      <c r="D15" s="4">
        <v>26115</v>
      </c>
      <c r="E15" s="13">
        <v>31090</v>
      </c>
      <c r="F15" s="1" t="s">
        <v>18</v>
      </c>
      <c r="G15" s="1" t="s">
        <v>19</v>
      </c>
      <c r="H15" s="1">
        <v>50</v>
      </c>
      <c r="I15" s="2">
        <v>27359.200000000001</v>
      </c>
      <c r="J15" s="2">
        <v>621.79999999999995</v>
      </c>
      <c r="K15" s="2">
        <v>27981</v>
      </c>
      <c r="L15" s="13">
        <v>3109</v>
      </c>
      <c r="M15" s="2">
        <v>621.79999999999995</v>
      </c>
      <c r="N15" s="2">
        <v>28602.799999999999</v>
      </c>
      <c r="O15" s="13">
        <v>2487.2000000000007</v>
      </c>
      <c r="P15" s="2">
        <v>621.79999999999995</v>
      </c>
      <c r="Q15" s="2">
        <v>29224.6</v>
      </c>
      <c r="R15" s="13">
        <v>1865.4000000000015</v>
      </c>
      <c r="S15" s="2">
        <v>621.79999999999995</v>
      </c>
      <c r="T15" s="2">
        <v>29846.399999999998</v>
      </c>
      <c r="U15" s="13">
        <v>1243.6000000000022</v>
      </c>
      <c r="V15" s="2">
        <f t="shared" si="0"/>
        <v>621.79999999999995</v>
      </c>
      <c r="W15" s="2">
        <f t="shared" si="1"/>
        <v>30468.199999999997</v>
      </c>
      <c r="X15" s="13">
        <f t="shared" si="2"/>
        <v>621.80000000000291</v>
      </c>
      <c r="Y15" s="44">
        <f t="shared" si="3"/>
        <v>621.79999999999995</v>
      </c>
      <c r="Z15" s="44">
        <f t="shared" si="4"/>
        <v>31089.999999999996</v>
      </c>
      <c r="AA15" s="44">
        <f t="shared" si="9"/>
        <v>0</v>
      </c>
      <c r="AB15" s="44">
        <f t="shared" si="6"/>
        <v>0</v>
      </c>
      <c r="AC15" s="44">
        <f t="shared" si="7"/>
        <v>31089.999999999996</v>
      </c>
      <c r="AD15" s="44">
        <f t="shared" si="8"/>
        <v>0</v>
      </c>
      <c r="AE15" s="1" t="s">
        <v>21</v>
      </c>
    </row>
    <row r="16" spans="1:31" x14ac:dyDescent="0.25">
      <c r="A16" s="1">
        <v>1</v>
      </c>
      <c r="B16" s="1" t="s">
        <v>27</v>
      </c>
      <c r="C16" s="1" t="s">
        <v>17</v>
      </c>
      <c r="D16" s="4">
        <v>26115</v>
      </c>
      <c r="E16" s="13">
        <v>7805</v>
      </c>
      <c r="F16" s="1" t="s">
        <v>18</v>
      </c>
      <c r="G16" s="1" t="s">
        <v>19</v>
      </c>
      <c r="H16" s="1">
        <v>50</v>
      </c>
      <c r="I16" s="2">
        <v>6868.4</v>
      </c>
      <c r="J16" s="2">
        <v>156.1</v>
      </c>
      <c r="K16" s="2">
        <v>7024.5</v>
      </c>
      <c r="L16" s="13">
        <v>780.5</v>
      </c>
      <c r="M16" s="2">
        <v>156.1</v>
      </c>
      <c r="N16" s="2">
        <v>7180.6</v>
      </c>
      <c r="O16" s="13">
        <v>624.39999999999964</v>
      </c>
      <c r="P16" s="2">
        <v>156.1</v>
      </c>
      <c r="Q16" s="2">
        <v>7336.7000000000007</v>
      </c>
      <c r="R16" s="13">
        <v>468.29999999999927</v>
      </c>
      <c r="S16" s="2">
        <v>156.1</v>
      </c>
      <c r="T16" s="2">
        <v>7492.8000000000011</v>
      </c>
      <c r="U16" s="13">
        <v>312.19999999999891</v>
      </c>
      <c r="V16" s="2">
        <f t="shared" si="0"/>
        <v>156.1</v>
      </c>
      <c r="W16" s="2">
        <f t="shared" si="1"/>
        <v>7648.9000000000015</v>
      </c>
      <c r="X16" s="13">
        <f t="shared" si="2"/>
        <v>156.09999999999854</v>
      </c>
      <c r="Y16" s="44">
        <f t="shared" si="3"/>
        <v>156.1</v>
      </c>
      <c r="Z16" s="44">
        <f t="shared" si="4"/>
        <v>7805.0000000000018</v>
      </c>
      <c r="AA16" s="44">
        <f t="shared" si="9"/>
        <v>0</v>
      </c>
      <c r="AB16" s="44">
        <f t="shared" si="6"/>
        <v>0</v>
      </c>
      <c r="AC16" s="44">
        <f t="shared" si="7"/>
        <v>7805.0000000000018</v>
      </c>
      <c r="AD16" s="44">
        <f t="shared" si="8"/>
        <v>0</v>
      </c>
      <c r="AE16" s="1" t="s">
        <v>21</v>
      </c>
    </row>
    <row r="17" spans="1:31" x14ac:dyDescent="0.25">
      <c r="A17" s="1">
        <v>1</v>
      </c>
      <c r="B17" s="1" t="s">
        <v>28</v>
      </c>
      <c r="C17" s="1" t="s">
        <v>17</v>
      </c>
      <c r="D17" s="4">
        <v>26115</v>
      </c>
      <c r="E17" s="13">
        <v>50237</v>
      </c>
      <c r="F17" s="1" t="s">
        <v>18</v>
      </c>
      <c r="G17" s="1" t="s">
        <v>19</v>
      </c>
      <c r="H17" s="1">
        <v>50</v>
      </c>
      <c r="I17" s="2">
        <v>44208.56</v>
      </c>
      <c r="J17" s="2">
        <v>1004.74</v>
      </c>
      <c r="K17" s="2">
        <v>45213.299999999996</v>
      </c>
      <c r="L17" s="13">
        <v>5023.7000000000044</v>
      </c>
      <c r="M17" s="2">
        <v>1004.74</v>
      </c>
      <c r="N17" s="2">
        <v>46218.039999999994</v>
      </c>
      <c r="O17" s="13">
        <v>4018.9600000000064</v>
      </c>
      <c r="P17" s="2">
        <v>1004.74</v>
      </c>
      <c r="Q17" s="2">
        <v>47222.779999999992</v>
      </c>
      <c r="R17" s="13">
        <v>3014.2200000000084</v>
      </c>
      <c r="S17" s="2">
        <v>1004.74</v>
      </c>
      <c r="T17" s="2">
        <v>48227.51999999999</v>
      </c>
      <c r="U17" s="13">
        <v>2009.4800000000105</v>
      </c>
      <c r="V17" s="2">
        <f t="shared" si="0"/>
        <v>1004.74</v>
      </c>
      <c r="W17" s="2">
        <f t="shared" si="1"/>
        <v>49232.259999999987</v>
      </c>
      <c r="X17" s="13">
        <f t="shared" si="2"/>
        <v>1004.7400000000125</v>
      </c>
      <c r="Y17" s="44">
        <f t="shared" si="3"/>
        <v>1004.74</v>
      </c>
      <c r="Z17" s="44">
        <f t="shared" si="4"/>
        <v>50236.999999999985</v>
      </c>
      <c r="AA17" s="44">
        <f t="shared" si="9"/>
        <v>0</v>
      </c>
      <c r="AB17" s="44">
        <f t="shared" si="6"/>
        <v>0</v>
      </c>
      <c r="AC17" s="44">
        <f t="shared" si="7"/>
        <v>50236.999999999985</v>
      </c>
      <c r="AD17" s="44">
        <f t="shared" si="8"/>
        <v>0</v>
      </c>
      <c r="AE17" s="1" t="s">
        <v>21</v>
      </c>
    </row>
    <row r="18" spans="1:31" x14ac:dyDescent="0.25">
      <c r="A18" s="1">
        <v>1</v>
      </c>
      <c r="B18" s="1" t="s">
        <v>29</v>
      </c>
      <c r="C18" s="1" t="s">
        <v>17</v>
      </c>
      <c r="D18" s="4">
        <v>26115</v>
      </c>
      <c r="E18" s="13">
        <v>585</v>
      </c>
      <c r="F18" s="1" t="s">
        <v>18</v>
      </c>
      <c r="G18" s="1" t="s">
        <v>19</v>
      </c>
      <c r="H18" s="1">
        <v>20</v>
      </c>
      <c r="I18" s="2">
        <v>585</v>
      </c>
      <c r="J18" s="2">
        <v>0</v>
      </c>
      <c r="K18" s="2">
        <v>585</v>
      </c>
      <c r="L18" s="13">
        <v>0</v>
      </c>
      <c r="M18" s="2">
        <v>0</v>
      </c>
      <c r="N18" s="2">
        <v>585</v>
      </c>
      <c r="O18" s="13">
        <v>0</v>
      </c>
      <c r="P18" s="2">
        <v>0</v>
      </c>
      <c r="Q18" s="2">
        <v>585</v>
      </c>
      <c r="R18" s="13">
        <v>0</v>
      </c>
      <c r="T18" s="2">
        <v>585</v>
      </c>
      <c r="U18" s="13">
        <v>0</v>
      </c>
      <c r="V18" s="2">
        <f t="shared" si="0"/>
        <v>0</v>
      </c>
      <c r="W18" s="2">
        <f t="shared" si="1"/>
        <v>585</v>
      </c>
      <c r="X18" s="13">
        <f t="shared" si="2"/>
        <v>0</v>
      </c>
      <c r="Y18" s="44">
        <f t="shared" si="3"/>
        <v>0</v>
      </c>
      <c r="Z18" s="44">
        <f t="shared" si="4"/>
        <v>585</v>
      </c>
      <c r="AA18" s="44">
        <f t="shared" si="9"/>
        <v>0</v>
      </c>
      <c r="AB18" s="44">
        <f t="shared" si="6"/>
        <v>0</v>
      </c>
      <c r="AC18" s="44">
        <f t="shared" si="7"/>
        <v>585</v>
      </c>
      <c r="AD18" s="44">
        <f t="shared" si="8"/>
        <v>0</v>
      </c>
      <c r="AE18" s="1" t="s">
        <v>21</v>
      </c>
    </row>
    <row r="19" spans="1:31" x14ac:dyDescent="0.25">
      <c r="A19" s="1">
        <v>1</v>
      </c>
      <c r="B19" s="1" t="s">
        <v>31</v>
      </c>
      <c r="C19" s="1" t="s">
        <v>17</v>
      </c>
      <c r="D19" s="4">
        <v>29768</v>
      </c>
      <c r="E19" s="13">
        <v>583036</v>
      </c>
      <c r="F19" s="1" t="s">
        <v>30</v>
      </c>
      <c r="G19" s="1" t="s">
        <v>19</v>
      </c>
      <c r="H19" s="1">
        <v>50</v>
      </c>
      <c r="I19" s="2">
        <v>396464.48</v>
      </c>
      <c r="J19" s="2">
        <v>11660.72</v>
      </c>
      <c r="K19" s="2">
        <v>408125.19999999995</v>
      </c>
      <c r="L19" s="13">
        <v>174910.80000000005</v>
      </c>
      <c r="M19" s="2">
        <v>11660.72</v>
      </c>
      <c r="N19" s="2">
        <v>419785.91999999993</v>
      </c>
      <c r="O19" s="13">
        <v>163250.08000000007</v>
      </c>
      <c r="P19" s="2">
        <v>11660.72</v>
      </c>
      <c r="Q19" s="2">
        <v>431446.6399999999</v>
      </c>
      <c r="R19" s="13">
        <v>151589.3600000001</v>
      </c>
      <c r="S19" s="2">
        <v>11660.72</v>
      </c>
      <c r="T19" s="2">
        <v>443107.35999999987</v>
      </c>
      <c r="U19" s="13">
        <v>139928.64000000013</v>
      </c>
      <c r="V19" s="2">
        <f t="shared" si="0"/>
        <v>11660.72</v>
      </c>
      <c r="W19" s="2">
        <f t="shared" si="1"/>
        <v>454768.07999999984</v>
      </c>
      <c r="X19" s="13">
        <f t="shared" si="2"/>
        <v>128267.92000000016</v>
      </c>
      <c r="Y19" s="44">
        <f t="shared" si="3"/>
        <v>11660.72</v>
      </c>
      <c r="Z19" s="44">
        <f t="shared" si="4"/>
        <v>466428.79999999981</v>
      </c>
      <c r="AA19" s="44">
        <f t="shared" si="9"/>
        <v>116607.20000000019</v>
      </c>
      <c r="AB19" s="44">
        <f t="shared" si="6"/>
        <v>11660.72</v>
      </c>
      <c r="AC19" s="44">
        <f t="shared" si="7"/>
        <v>478089.51999999979</v>
      </c>
      <c r="AD19" s="44">
        <f t="shared" si="8"/>
        <v>104946.48000000021</v>
      </c>
      <c r="AE19" s="1" t="s">
        <v>21</v>
      </c>
    </row>
    <row r="20" spans="1:31" x14ac:dyDescent="0.25">
      <c r="A20" s="1">
        <v>1</v>
      </c>
      <c r="B20" s="1" t="s">
        <v>32</v>
      </c>
      <c r="C20" s="1" t="s">
        <v>17</v>
      </c>
      <c r="D20" s="4">
        <v>29768</v>
      </c>
      <c r="E20" s="13">
        <v>26545</v>
      </c>
      <c r="F20" s="1" t="s">
        <v>30</v>
      </c>
      <c r="G20" s="1" t="s">
        <v>19</v>
      </c>
      <c r="H20" s="1">
        <v>50</v>
      </c>
      <c r="I20" s="2">
        <v>18050.599999999999</v>
      </c>
      <c r="J20" s="2">
        <v>530.9</v>
      </c>
      <c r="K20" s="2">
        <v>18581.5</v>
      </c>
      <c r="L20" s="13">
        <v>7963.5</v>
      </c>
      <c r="M20" s="2">
        <v>530.9</v>
      </c>
      <c r="N20" s="2">
        <v>19112.400000000001</v>
      </c>
      <c r="O20" s="13">
        <v>7432.5999999999985</v>
      </c>
      <c r="P20" s="2">
        <v>530.9</v>
      </c>
      <c r="Q20" s="2">
        <v>19643.300000000003</v>
      </c>
      <c r="R20" s="13">
        <v>6901.6999999999971</v>
      </c>
      <c r="S20" s="2">
        <v>530.9</v>
      </c>
      <c r="T20" s="2">
        <v>20174.200000000004</v>
      </c>
      <c r="U20" s="13">
        <v>6370.7999999999956</v>
      </c>
      <c r="V20" s="2">
        <f t="shared" si="0"/>
        <v>530.9</v>
      </c>
      <c r="W20" s="2">
        <f t="shared" si="1"/>
        <v>20705.100000000006</v>
      </c>
      <c r="X20" s="13">
        <f>E20-W20</f>
        <v>5839.8999999999942</v>
      </c>
      <c r="Y20" s="44">
        <f t="shared" si="3"/>
        <v>530.9</v>
      </c>
      <c r="Z20" s="44">
        <f t="shared" si="4"/>
        <v>21236.000000000007</v>
      </c>
      <c r="AA20" s="44">
        <f t="shared" si="9"/>
        <v>5308.9999999999927</v>
      </c>
      <c r="AB20" s="44">
        <f t="shared" si="6"/>
        <v>530.9</v>
      </c>
      <c r="AC20" s="44">
        <f t="shared" si="7"/>
        <v>21766.900000000009</v>
      </c>
      <c r="AD20" s="44">
        <f t="shared" si="8"/>
        <v>4778.0999999999913</v>
      </c>
      <c r="AE20" s="1" t="s">
        <v>21</v>
      </c>
    </row>
    <row r="21" spans="1:31" x14ac:dyDescent="0.25">
      <c r="A21" s="1">
        <v>1</v>
      </c>
      <c r="B21" s="1" t="s">
        <v>33</v>
      </c>
      <c r="C21" s="1" t="s">
        <v>17</v>
      </c>
      <c r="D21" s="4">
        <v>29768</v>
      </c>
      <c r="E21" s="13">
        <v>7062</v>
      </c>
      <c r="F21" s="1" t="s">
        <v>30</v>
      </c>
      <c r="G21" s="1" t="s">
        <v>19</v>
      </c>
      <c r="H21" s="1">
        <v>50</v>
      </c>
      <c r="I21" s="2">
        <v>4802.16</v>
      </c>
      <c r="J21" s="2">
        <v>141.24</v>
      </c>
      <c r="K21" s="2">
        <v>4943.3999999999996</v>
      </c>
      <c r="L21" s="13">
        <v>2118.6000000000004</v>
      </c>
      <c r="M21" s="2">
        <v>141.24</v>
      </c>
      <c r="N21" s="2">
        <v>5084.6399999999994</v>
      </c>
      <c r="O21" s="13">
        <v>1977.3600000000006</v>
      </c>
      <c r="P21" s="2">
        <v>141.24</v>
      </c>
      <c r="Q21" s="2">
        <v>5225.8799999999992</v>
      </c>
      <c r="R21" s="13">
        <v>1836.1200000000008</v>
      </c>
      <c r="S21" s="2">
        <v>141.24</v>
      </c>
      <c r="T21" s="2">
        <v>5367.119999999999</v>
      </c>
      <c r="U21" s="13">
        <v>1694.880000000001</v>
      </c>
      <c r="V21" s="2">
        <f t="shared" si="0"/>
        <v>141.24</v>
      </c>
      <c r="W21" s="2">
        <f t="shared" si="1"/>
        <v>5508.3599999999988</v>
      </c>
      <c r="X21" s="13">
        <f t="shared" si="2"/>
        <v>1553.6400000000012</v>
      </c>
      <c r="Y21" s="44">
        <f t="shared" si="3"/>
        <v>141.24</v>
      </c>
      <c r="Z21" s="44">
        <f t="shared" si="4"/>
        <v>5649.5999999999985</v>
      </c>
      <c r="AA21" s="44">
        <f t="shared" si="9"/>
        <v>1412.4000000000015</v>
      </c>
      <c r="AB21" s="44">
        <f t="shared" si="6"/>
        <v>141.24</v>
      </c>
      <c r="AC21" s="44">
        <f t="shared" si="7"/>
        <v>5790.8399999999983</v>
      </c>
      <c r="AD21" s="44">
        <f t="shared" si="8"/>
        <v>1271.1600000000017</v>
      </c>
      <c r="AE21" s="1" t="s">
        <v>21</v>
      </c>
    </row>
    <row r="22" spans="1:31" x14ac:dyDescent="0.25">
      <c r="A22" s="1">
        <v>1</v>
      </c>
      <c r="B22" s="1" t="s">
        <v>34</v>
      </c>
      <c r="C22" s="1" t="s">
        <v>17</v>
      </c>
      <c r="D22" s="4">
        <v>29768</v>
      </c>
      <c r="E22" s="13">
        <v>24566</v>
      </c>
      <c r="F22" s="1" t="s">
        <v>30</v>
      </c>
      <c r="G22" s="1" t="s">
        <v>19</v>
      </c>
      <c r="H22" s="1">
        <v>50</v>
      </c>
      <c r="I22" s="2">
        <v>16704.88</v>
      </c>
      <c r="J22" s="2">
        <v>491.32</v>
      </c>
      <c r="K22" s="2">
        <v>17196.2</v>
      </c>
      <c r="L22" s="13">
        <v>7369.7999999999993</v>
      </c>
      <c r="M22" s="2">
        <v>491.32000000000005</v>
      </c>
      <c r="N22" s="2">
        <v>17687.52</v>
      </c>
      <c r="O22" s="13">
        <v>6878.48</v>
      </c>
      <c r="P22" s="2">
        <v>491.32000000000005</v>
      </c>
      <c r="Q22" s="2">
        <v>18178.84</v>
      </c>
      <c r="R22" s="13">
        <v>6387.16</v>
      </c>
      <c r="S22" s="2">
        <v>491.32000000000005</v>
      </c>
      <c r="T22" s="2">
        <v>18670.16</v>
      </c>
      <c r="U22" s="13">
        <v>5895.84</v>
      </c>
      <c r="V22" s="2">
        <f t="shared" si="0"/>
        <v>491.32000000000005</v>
      </c>
      <c r="W22" s="2">
        <f t="shared" si="1"/>
        <v>19161.48</v>
      </c>
      <c r="X22" s="13">
        <f t="shared" si="2"/>
        <v>5404.52</v>
      </c>
      <c r="Y22" s="44">
        <f t="shared" si="3"/>
        <v>491.32000000000005</v>
      </c>
      <c r="Z22" s="44">
        <f t="shared" si="4"/>
        <v>19652.8</v>
      </c>
      <c r="AA22" s="44">
        <f t="shared" si="9"/>
        <v>4913.2000000000007</v>
      </c>
      <c r="AB22" s="44">
        <f t="shared" si="6"/>
        <v>491.32000000000005</v>
      </c>
      <c r="AC22" s="44">
        <f t="shared" si="7"/>
        <v>20144.12</v>
      </c>
      <c r="AD22" s="44">
        <f t="shared" si="8"/>
        <v>4421.880000000001</v>
      </c>
      <c r="AE22" s="1" t="s">
        <v>21</v>
      </c>
    </row>
    <row r="23" spans="1:31" x14ac:dyDescent="0.25">
      <c r="A23" s="1">
        <v>1</v>
      </c>
      <c r="B23" s="1" t="s">
        <v>35</v>
      </c>
      <c r="C23" s="1" t="s">
        <v>17</v>
      </c>
      <c r="D23" s="4">
        <v>29768</v>
      </c>
      <c r="E23" s="13">
        <v>211497</v>
      </c>
      <c r="F23" s="1" t="s">
        <v>30</v>
      </c>
      <c r="G23" s="1" t="s">
        <v>19</v>
      </c>
      <c r="H23" s="1">
        <v>50</v>
      </c>
      <c r="I23" s="2">
        <v>143817.96</v>
      </c>
      <c r="J23" s="2">
        <v>4229.9399999999996</v>
      </c>
      <c r="K23" s="2">
        <v>148047.9</v>
      </c>
      <c r="L23" s="13">
        <v>63449.100000000006</v>
      </c>
      <c r="M23" s="2">
        <v>4229.9399999999996</v>
      </c>
      <c r="N23" s="2">
        <v>152277.84</v>
      </c>
      <c r="O23" s="13">
        <v>59219.16</v>
      </c>
      <c r="P23" s="2">
        <v>4229.9399999999996</v>
      </c>
      <c r="Q23" s="2">
        <v>156507.78</v>
      </c>
      <c r="R23" s="13">
        <v>54989.22</v>
      </c>
      <c r="S23" s="2">
        <v>4229.9399999999996</v>
      </c>
      <c r="T23" s="2">
        <v>160737.72</v>
      </c>
      <c r="U23" s="13">
        <v>50759.28</v>
      </c>
      <c r="V23" s="2">
        <f t="shared" si="0"/>
        <v>4229.9399999999996</v>
      </c>
      <c r="W23" s="2">
        <f t="shared" si="1"/>
        <v>164967.66</v>
      </c>
      <c r="X23" s="13">
        <f t="shared" si="2"/>
        <v>46529.34</v>
      </c>
      <c r="Y23" s="44">
        <f t="shared" si="3"/>
        <v>4229.9399999999996</v>
      </c>
      <c r="Z23" s="44">
        <f t="shared" si="4"/>
        <v>169197.6</v>
      </c>
      <c r="AA23" s="44">
        <f t="shared" si="9"/>
        <v>42299.399999999994</v>
      </c>
      <c r="AB23" s="44">
        <f t="shared" si="6"/>
        <v>4229.9399999999996</v>
      </c>
      <c r="AC23" s="44">
        <f t="shared" si="7"/>
        <v>173427.54</v>
      </c>
      <c r="AD23" s="44">
        <f t="shared" si="8"/>
        <v>38069.459999999992</v>
      </c>
      <c r="AE23" s="1" t="s">
        <v>21</v>
      </c>
    </row>
    <row r="24" spans="1:31" x14ac:dyDescent="0.25">
      <c r="A24" s="1">
        <v>1</v>
      </c>
      <c r="B24" s="1" t="s">
        <v>37</v>
      </c>
      <c r="C24" s="1" t="s">
        <v>17</v>
      </c>
      <c r="D24" s="4">
        <v>34838</v>
      </c>
      <c r="E24" s="13">
        <v>227265.84</v>
      </c>
      <c r="F24" s="1" t="s">
        <v>36</v>
      </c>
      <c r="G24" s="1" t="s">
        <v>19</v>
      </c>
      <c r="H24" s="1">
        <v>50</v>
      </c>
      <c r="I24" s="2">
        <v>91663.95</v>
      </c>
      <c r="J24" s="2">
        <v>4545.32</v>
      </c>
      <c r="K24" s="2">
        <v>96209.26999999999</v>
      </c>
      <c r="L24" s="13">
        <v>131056.57</v>
      </c>
      <c r="M24" s="2">
        <v>4545.3167999999996</v>
      </c>
      <c r="N24" s="2">
        <v>100754.58679999999</v>
      </c>
      <c r="O24" s="13">
        <v>126511.25320000001</v>
      </c>
      <c r="P24" s="2">
        <v>4545.3167999999996</v>
      </c>
      <c r="Q24" s="2">
        <v>105299.90359999999</v>
      </c>
      <c r="R24" s="13">
        <v>121965.93640000001</v>
      </c>
      <c r="S24" s="2">
        <v>4545.3167999999996</v>
      </c>
      <c r="T24" s="2">
        <v>109845.22039999999</v>
      </c>
      <c r="U24" s="13">
        <v>117420.61960000001</v>
      </c>
      <c r="V24" s="2">
        <f t="shared" si="0"/>
        <v>4545.3167999999996</v>
      </c>
      <c r="W24" s="2">
        <f t="shared" si="1"/>
        <v>114390.53719999999</v>
      </c>
      <c r="X24" s="13">
        <f t="shared" si="2"/>
        <v>112875.3028</v>
      </c>
      <c r="Y24" s="44">
        <f t="shared" si="3"/>
        <v>4545.3167999999996</v>
      </c>
      <c r="Z24" s="44">
        <f t="shared" si="4"/>
        <v>118935.85399999999</v>
      </c>
      <c r="AA24" s="44">
        <f t="shared" si="9"/>
        <v>108329.986</v>
      </c>
      <c r="AB24" s="44">
        <f t="shared" si="6"/>
        <v>4545.3167999999996</v>
      </c>
      <c r="AC24" s="44">
        <f t="shared" si="7"/>
        <v>123481.17079999999</v>
      </c>
      <c r="AD24" s="44">
        <f t="shared" si="8"/>
        <v>103784.6692</v>
      </c>
      <c r="AE24" s="1" t="s">
        <v>21</v>
      </c>
    </row>
    <row r="25" spans="1:31" x14ac:dyDescent="0.25">
      <c r="A25" s="1">
        <v>1</v>
      </c>
      <c r="B25" s="1" t="s">
        <v>39</v>
      </c>
      <c r="C25" s="1" t="s">
        <v>17</v>
      </c>
      <c r="D25" s="4">
        <v>37072</v>
      </c>
      <c r="E25" s="13">
        <v>271988</v>
      </c>
      <c r="F25" s="1" t="s">
        <v>38</v>
      </c>
      <c r="G25" s="1" t="s">
        <v>19</v>
      </c>
      <c r="H25" s="1">
        <v>50</v>
      </c>
      <c r="I25" s="2">
        <v>76609.95</v>
      </c>
      <c r="J25" s="2">
        <v>5439.76</v>
      </c>
      <c r="K25" s="2">
        <v>82049.709999999992</v>
      </c>
      <c r="L25" s="13">
        <v>189938.29</v>
      </c>
      <c r="M25" s="2">
        <v>5439.76</v>
      </c>
      <c r="N25" s="2">
        <v>87489.469999999987</v>
      </c>
      <c r="O25" s="13">
        <v>184498.53000000003</v>
      </c>
      <c r="P25" s="2">
        <v>5439.76</v>
      </c>
      <c r="Q25" s="2">
        <v>92929.229999999981</v>
      </c>
      <c r="R25" s="13">
        <v>179058.77000000002</v>
      </c>
      <c r="S25" s="2">
        <v>5439.76</v>
      </c>
      <c r="T25" s="2">
        <v>98368.989999999976</v>
      </c>
      <c r="U25" s="13">
        <v>173619.01</v>
      </c>
      <c r="V25" s="2">
        <f t="shared" si="0"/>
        <v>5439.76</v>
      </c>
      <c r="W25" s="2">
        <f t="shared" si="1"/>
        <v>103808.74999999997</v>
      </c>
      <c r="X25" s="13">
        <f t="shared" si="2"/>
        <v>168179.25000000003</v>
      </c>
      <c r="Y25" s="44">
        <f t="shared" si="3"/>
        <v>5439.76</v>
      </c>
      <c r="Z25" s="44">
        <f t="shared" si="4"/>
        <v>109248.50999999997</v>
      </c>
      <c r="AA25" s="44">
        <f t="shared" si="9"/>
        <v>162739.49000000005</v>
      </c>
      <c r="AB25" s="44">
        <f t="shared" si="6"/>
        <v>5439.76</v>
      </c>
      <c r="AC25" s="44">
        <f t="shared" si="7"/>
        <v>114688.26999999996</v>
      </c>
      <c r="AD25" s="44">
        <f t="shared" si="8"/>
        <v>157299.73000000004</v>
      </c>
      <c r="AE25" s="1" t="s">
        <v>21</v>
      </c>
    </row>
    <row r="26" spans="1:31" x14ac:dyDescent="0.25">
      <c r="A26" s="1">
        <v>1</v>
      </c>
      <c r="B26" s="1" t="s">
        <v>40</v>
      </c>
      <c r="C26" s="1" t="s">
        <v>17</v>
      </c>
      <c r="D26" s="4">
        <v>37085</v>
      </c>
      <c r="E26" s="13">
        <v>1449.9</v>
      </c>
      <c r="F26" s="1" t="s">
        <v>38</v>
      </c>
      <c r="G26" s="1" t="s">
        <v>19</v>
      </c>
      <c r="H26" s="1">
        <v>20</v>
      </c>
      <c r="I26" s="2">
        <v>1015</v>
      </c>
      <c r="J26" s="2">
        <v>72.5</v>
      </c>
      <c r="K26" s="2">
        <v>1087.5</v>
      </c>
      <c r="L26" s="13">
        <v>362.40000000000009</v>
      </c>
      <c r="M26" s="2">
        <v>72.495000000000005</v>
      </c>
      <c r="N26" s="2">
        <v>1159.9949999999999</v>
      </c>
      <c r="O26" s="13">
        <v>289.9050000000002</v>
      </c>
      <c r="P26" s="2">
        <v>72.495000000000005</v>
      </c>
      <c r="Q26" s="2">
        <v>1232.4899999999998</v>
      </c>
      <c r="R26" s="13">
        <v>217.41000000000031</v>
      </c>
      <c r="S26" s="2">
        <v>72.495000000000005</v>
      </c>
      <c r="T26" s="2">
        <v>1304.9849999999997</v>
      </c>
      <c r="U26" s="13">
        <v>144.91500000000042</v>
      </c>
      <c r="V26" s="2">
        <f t="shared" si="0"/>
        <v>72.495000000000005</v>
      </c>
      <c r="W26" s="2">
        <f t="shared" si="1"/>
        <v>1377.4799999999996</v>
      </c>
      <c r="X26" s="13">
        <f t="shared" si="2"/>
        <v>72.420000000000528</v>
      </c>
      <c r="Y26" s="44">
        <v>72.42</v>
      </c>
      <c r="Z26" s="44">
        <f t="shared" si="4"/>
        <v>1449.8999999999996</v>
      </c>
      <c r="AA26" s="44">
        <f t="shared" si="9"/>
        <v>0</v>
      </c>
      <c r="AB26" s="44">
        <f t="shared" si="6"/>
        <v>0</v>
      </c>
      <c r="AC26" s="44">
        <f t="shared" si="7"/>
        <v>1449.8999999999996</v>
      </c>
      <c r="AD26" s="44">
        <f t="shared" si="8"/>
        <v>0</v>
      </c>
      <c r="AE26" s="1" t="s">
        <v>21</v>
      </c>
    </row>
    <row r="27" spans="1:31" x14ac:dyDescent="0.25">
      <c r="A27" s="1">
        <v>1</v>
      </c>
      <c r="B27" s="1" t="s">
        <v>41</v>
      </c>
      <c r="C27" s="1" t="s">
        <v>17</v>
      </c>
      <c r="D27" s="4">
        <v>37105</v>
      </c>
      <c r="E27" s="13">
        <v>6217</v>
      </c>
      <c r="F27" s="1" t="s">
        <v>30</v>
      </c>
      <c r="G27" s="1" t="s">
        <v>19</v>
      </c>
      <c r="H27" s="1">
        <v>50</v>
      </c>
      <c r="I27" s="2">
        <v>1730.4</v>
      </c>
      <c r="J27" s="2">
        <v>124.34</v>
      </c>
      <c r="K27" s="2">
        <v>1854.74</v>
      </c>
      <c r="L27" s="13">
        <v>4362.26</v>
      </c>
      <c r="M27" s="2">
        <v>124.34</v>
      </c>
      <c r="N27" s="2">
        <v>1979.08</v>
      </c>
      <c r="O27" s="13">
        <v>4237.92</v>
      </c>
      <c r="P27" s="2">
        <v>124.34</v>
      </c>
      <c r="Q27" s="2">
        <v>2103.42</v>
      </c>
      <c r="R27" s="13">
        <v>4113.58</v>
      </c>
      <c r="S27" s="2">
        <v>124.34</v>
      </c>
      <c r="T27" s="2">
        <v>2227.7600000000002</v>
      </c>
      <c r="U27" s="13">
        <v>3989.24</v>
      </c>
      <c r="V27" s="2">
        <f t="shared" si="0"/>
        <v>124.34</v>
      </c>
      <c r="W27" s="2">
        <f t="shared" si="1"/>
        <v>2352.1000000000004</v>
      </c>
      <c r="X27" s="13">
        <f t="shared" si="2"/>
        <v>3864.8999999999996</v>
      </c>
      <c r="Y27" s="44">
        <f t="shared" si="3"/>
        <v>124.34</v>
      </c>
      <c r="Z27" s="44">
        <f t="shared" si="4"/>
        <v>2476.4400000000005</v>
      </c>
      <c r="AA27" s="44">
        <f t="shared" si="9"/>
        <v>3740.5599999999995</v>
      </c>
      <c r="AB27" s="44">
        <f t="shared" si="6"/>
        <v>124.34</v>
      </c>
      <c r="AC27" s="44">
        <f t="shared" si="7"/>
        <v>2600.7800000000007</v>
      </c>
      <c r="AD27" s="44">
        <f t="shared" si="8"/>
        <v>3616.2199999999993</v>
      </c>
      <c r="AE27" s="1" t="s">
        <v>21</v>
      </c>
    </row>
    <row r="28" spans="1:31" x14ac:dyDescent="0.25">
      <c r="A28" s="1">
        <v>1</v>
      </c>
      <c r="B28" s="1" t="s">
        <v>42</v>
      </c>
      <c r="C28" s="1" t="s">
        <v>17</v>
      </c>
      <c r="D28" s="4">
        <v>37105</v>
      </c>
      <c r="E28" s="13">
        <v>100684.44</v>
      </c>
      <c r="F28" s="1" t="s">
        <v>18</v>
      </c>
      <c r="G28" s="1" t="s">
        <v>19</v>
      </c>
      <c r="H28" s="1">
        <v>50</v>
      </c>
      <c r="I28" s="2">
        <v>28023.85</v>
      </c>
      <c r="J28" s="2">
        <v>2013.69</v>
      </c>
      <c r="K28" s="2">
        <v>30037.539999999997</v>
      </c>
      <c r="L28" s="13">
        <v>70646.900000000009</v>
      </c>
      <c r="M28" s="2">
        <v>2013.6887999999999</v>
      </c>
      <c r="N28" s="2">
        <v>32051.228799999997</v>
      </c>
      <c r="O28" s="13">
        <v>68633.211200000005</v>
      </c>
      <c r="P28" s="2">
        <v>2013.6887999999999</v>
      </c>
      <c r="Q28" s="2">
        <v>34064.917600000001</v>
      </c>
      <c r="R28" s="13">
        <v>66619.522400000002</v>
      </c>
      <c r="S28" s="2">
        <v>2013.6887999999999</v>
      </c>
      <c r="T28" s="2">
        <v>36078.606400000004</v>
      </c>
      <c r="U28" s="13">
        <v>64605.833599999998</v>
      </c>
      <c r="V28" s="2">
        <f t="shared" si="0"/>
        <v>2013.6887999999999</v>
      </c>
      <c r="W28" s="2">
        <f t="shared" si="1"/>
        <v>38092.295200000008</v>
      </c>
      <c r="X28" s="13">
        <f t="shared" si="2"/>
        <v>62592.144799999995</v>
      </c>
      <c r="Y28" s="44">
        <f t="shared" si="3"/>
        <v>2013.6887999999999</v>
      </c>
      <c r="Z28" s="44">
        <f t="shared" si="4"/>
        <v>40105.984000000011</v>
      </c>
      <c r="AA28" s="44">
        <f t="shared" si="9"/>
        <v>60578.455999999991</v>
      </c>
      <c r="AB28" s="44">
        <f t="shared" si="6"/>
        <v>2013.6887999999999</v>
      </c>
      <c r="AC28" s="44">
        <f t="shared" si="7"/>
        <v>42119.672800000015</v>
      </c>
      <c r="AD28" s="44">
        <f t="shared" si="8"/>
        <v>58564.767199999987</v>
      </c>
      <c r="AE28" s="1" t="s">
        <v>21</v>
      </c>
    </row>
    <row r="29" spans="1:31" x14ac:dyDescent="0.25">
      <c r="A29" s="1">
        <v>1</v>
      </c>
      <c r="B29" s="1" t="s">
        <v>43</v>
      </c>
      <c r="C29" s="1" t="s">
        <v>17</v>
      </c>
      <c r="D29" s="4">
        <v>37105</v>
      </c>
      <c r="E29" s="13">
        <v>185.85</v>
      </c>
      <c r="F29" s="1" t="s">
        <v>38</v>
      </c>
      <c r="G29" s="1" t="s">
        <v>19</v>
      </c>
      <c r="H29" s="1">
        <v>20</v>
      </c>
      <c r="I29" s="2">
        <v>129.29</v>
      </c>
      <c r="J29" s="2">
        <v>9.2899999999999991</v>
      </c>
      <c r="K29" s="2">
        <v>138.57999999999998</v>
      </c>
      <c r="L29" s="13">
        <v>47.27000000000001</v>
      </c>
      <c r="M29" s="2">
        <v>9.2925000000000004</v>
      </c>
      <c r="N29" s="2">
        <v>147.87249999999997</v>
      </c>
      <c r="O29" s="13">
        <v>37.97750000000002</v>
      </c>
      <c r="P29" s="2">
        <v>9.2925000000000004</v>
      </c>
      <c r="Q29" s="2">
        <v>157.16499999999996</v>
      </c>
      <c r="R29" s="13">
        <v>28.685000000000031</v>
      </c>
      <c r="S29" s="2">
        <v>9.2925000000000004</v>
      </c>
      <c r="T29" s="2">
        <v>166.45749999999995</v>
      </c>
      <c r="U29" s="13">
        <v>19.392500000000041</v>
      </c>
      <c r="V29" s="2">
        <f t="shared" si="0"/>
        <v>9.2925000000000004</v>
      </c>
      <c r="W29" s="2">
        <f t="shared" si="1"/>
        <v>175.74999999999994</v>
      </c>
      <c r="X29" s="13">
        <f t="shared" si="2"/>
        <v>10.100000000000051</v>
      </c>
      <c r="Y29" s="44">
        <f t="shared" si="3"/>
        <v>9.2925000000000004</v>
      </c>
      <c r="Z29" s="44">
        <f t="shared" si="4"/>
        <v>185.04249999999993</v>
      </c>
      <c r="AA29" s="44">
        <f t="shared" si="9"/>
        <v>0.80750000000006139</v>
      </c>
      <c r="AB29" s="44">
        <v>0.81</v>
      </c>
      <c r="AC29" s="44">
        <f t="shared" si="7"/>
        <v>185.85249999999994</v>
      </c>
      <c r="AD29" s="44">
        <f t="shared" si="8"/>
        <v>-2.4999999999408828E-3</v>
      </c>
      <c r="AE29" s="1" t="s">
        <v>21</v>
      </c>
    </row>
    <row r="30" spans="1:31" x14ac:dyDescent="0.25">
      <c r="A30" s="1">
        <v>1</v>
      </c>
      <c r="B30" s="1" t="s">
        <v>44</v>
      </c>
      <c r="C30" s="1" t="s">
        <v>17</v>
      </c>
      <c r="D30" s="4">
        <v>37118</v>
      </c>
      <c r="E30" s="13">
        <v>493206.16</v>
      </c>
      <c r="F30" s="1" t="s">
        <v>38</v>
      </c>
      <c r="G30" s="1" t="s">
        <v>19</v>
      </c>
      <c r="H30" s="1">
        <v>20</v>
      </c>
      <c r="I30" s="2">
        <v>343189.31</v>
      </c>
      <c r="J30" s="2">
        <v>24660.31</v>
      </c>
      <c r="K30" s="2">
        <v>367849.62</v>
      </c>
      <c r="L30" s="13">
        <v>125356.53999999998</v>
      </c>
      <c r="M30" s="2">
        <v>24660.307999999997</v>
      </c>
      <c r="N30" s="2">
        <v>392509.92800000001</v>
      </c>
      <c r="O30" s="13">
        <v>100696.23199999996</v>
      </c>
      <c r="P30" s="2">
        <v>24660.307999999997</v>
      </c>
      <c r="Q30" s="2">
        <v>417170.23600000003</v>
      </c>
      <c r="R30" s="13">
        <v>76035.923999999941</v>
      </c>
      <c r="S30" s="2">
        <v>24660.307999999997</v>
      </c>
      <c r="T30" s="2">
        <v>441830.54400000005</v>
      </c>
      <c r="U30" s="13">
        <v>51375.615999999922</v>
      </c>
      <c r="V30" s="2">
        <f t="shared" si="0"/>
        <v>24660.307999999997</v>
      </c>
      <c r="W30" s="2">
        <f t="shared" si="1"/>
        <v>466490.85200000007</v>
      </c>
      <c r="X30" s="13">
        <f t="shared" si="2"/>
        <v>26715.307999999903</v>
      </c>
      <c r="Y30" s="44">
        <f t="shared" si="3"/>
        <v>24660.307999999997</v>
      </c>
      <c r="Z30" s="44">
        <f t="shared" si="4"/>
        <v>491151.16000000009</v>
      </c>
      <c r="AA30" s="44">
        <f t="shared" si="9"/>
        <v>2054.9999999998836</v>
      </c>
      <c r="AB30" s="44">
        <v>2055</v>
      </c>
      <c r="AC30" s="44">
        <f t="shared" si="7"/>
        <v>493206.16000000009</v>
      </c>
      <c r="AD30" s="44">
        <f t="shared" si="8"/>
        <v>0</v>
      </c>
      <c r="AE30" s="1" t="s">
        <v>21</v>
      </c>
    </row>
    <row r="31" spans="1:31" x14ac:dyDescent="0.25">
      <c r="A31" s="1">
        <v>1</v>
      </c>
      <c r="B31" s="1" t="s">
        <v>45</v>
      </c>
      <c r="C31" s="1" t="s">
        <v>17</v>
      </c>
      <c r="D31" s="4">
        <v>37119</v>
      </c>
      <c r="E31" s="13">
        <v>9980</v>
      </c>
      <c r="F31" s="1" t="s">
        <v>30</v>
      </c>
      <c r="G31" s="1" t="s">
        <v>19</v>
      </c>
      <c r="H31" s="1">
        <v>20</v>
      </c>
      <c r="I31" s="2">
        <v>6944.42</v>
      </c>
      <c r="J31" s="2">
        <v>499</v>
      </c>
      <c r="K31" s="2">
        <v>7443.42</v>
      </c>
      <c r="L31" s="13">
        <v>2536.58</v>
      </c>
      <c r="M31" s="2">
        <v>499</v>
      </c>
      <c r="N31" s="2">
        <v>7942.42</v>
      </c>
      <c r="O31" s="13">
        <v>2037.58</v>
      </c>
      <c r="P31" s="2">
        <v>499</v>
      </c>
      <c r="Q31" s="2">
        <v>8441.42</v>
      </c>
      <c r="R31" s="13">
        <v>1538.58</v>
      </c>
      <c r="S31" s="2">
        <v>499</v>
      </c>
      <c r="T31" s="2">
        <v>8940.42</v>
      </c>
      <c r="U31" s="13">
        <v>1039.58</v>
      </c>
      <c r="V31" s="2">
        <f t="shared" si="0"/>
        <v>499</v>
      </c>
      <c r="W31" s="2">
        <f t="shared" si="1"/>
        <v>9439.42</v>
      </c>
      <c r="X31" s="13">
        <f t="shared" si="2"/>
        <v>540.57999999999993</v>
      </c>
      <c r="Y31" s="44">
        <f t="shared" si="3"/>
        <v>499</v>
      </c>
      <c r="Z31" s="44">
        <f t="shared" si="4"/>
        <v>9938.42</v>
      </c>
      <c r="AA31" s="44">
        <f t="shared" si="9"/>
        <v>41.579999999999927</v>
      </c>
      <c r="AB31" s="44">
        <v>41.58</v>
      </c>
      <c r="AC31" s="44">
        <f t="shared" si="7"/>
        <v>9980</v>
      </c>
      <c r="AD31" s="44">
        <f t="shared" si="8"/>
        <v>0</v>
      </c>
      <c r="AE31" s="1" t="s">
        <v>21</v>
      </c>
    </row>
    <row r="32" spans="1:31" x14ac:dyDescent="0.25">
      <c r="A32" s="1">
        <v>1</v>
      </c>
      <c r="B32" s="1" t="s">
        <v>46</v>
      </c>
      <c r="C32" s="1" t="s">
        <v>17</v>
      </c>
      <c r="D32" s="4">
        <v>37119</v>
      </c>
      <c r="E32" s="13">
        <v>6927.17</v>
      </c>
      <c r="F32" s="1" t="s">
        <v>18</v>
      </c>
      <c r="G32" s="1" t="s">
        <v>19</v>
      </c>
      <c r="H32" s="1">
        <v>50</v>
      </c>
      <c r="I32" s="2">
        <v>1928.02</v>
      </c>
      <c r="J32" s="2">
        <v>138.54</v>
      </c>
      <c r="K32" s="2">
        <v>2066.56</v>
      </c>
      <c r="L32" s="13">
        <v>4860.6100000000006</v>
      </c>
      <c r="M32" s="2">
        <v>138.54339999999999</v>
      </c>
      <c r="N32" s="2">
        <v>2205.1034</v>
      </c>
      <c r="O32" s="13">
        <v>4722.0666000000001</v>
      </c>
      <c r="P32" s="2">
        <v>138.54339999999999</v>
      </c>
      <c r="Q32" s="2">
        <v>2343.6468</v>
      </c>
      <c r="R32" s="13">
        <v>4583.5231999999996</v>
      </c>
      <c r="S32" s="2">
        <v>138.54339999999999</v>
      </c>
      <c r="T32" s="2">
        <v>2482.1902</v>
      </c>
      <c r="U32" s="13">
        <v>4444.9798000000001</v>
      </c>
      <c r="V32" s="2">
        <f t="shared" si="0"/>
        <v>138.54339999999999</v>
      </c>
      <c r="W32" s="2">
        <f t="shared" si="1"/>
        <v>2620.7336</v>
      </c>
      <c r="X32" s="13">
        <f t="shared" si="2"/>
        <v>4306.4364000000005</v>
      </c>
      <c r="Y32" s="44">
        <f t="shared" si="3"/>
        <v>138.54339999999999</v>
      </c>
      <c r="Z32" s="44">
        <f t="shared" si="4"/>
        <v>2759.277</v>
      </c>
      <c r="AA32" s="44">
        <f t="shared" si="9"/>
        <v>4167.893</v>
      </c>
      <c r="AB32" s="44">
        <f t="shared" si="6"/>
        <v>138.54339999999999</v>
      </c>
      <c r="AC32" s="44">
        <f t="shared" si="7"/>
        <v>2897.8204000000001</v>
      </c>
      <c r="AD32" s="44">
        <f t="shared" si="8"/>
        <v>4029.3496</v>
      </c>
      <c r="AE32" s="1" t="s">
        <v>21</v>
      </c>
    </row>
    <row r="33" spans="1:31" x14ac:dyDescent="0.25">
      <c r="A33" s="1">
        <v>1</v>
      </c>
      <c r="B33" s="1" t="s">
        <v>47</v>
      </c>
      <c r="C33" s="1" t="s">
        <v>17</v>
      </c>
      <c r="D33" s="4">
        <v>37147</v>
      </c>
      <c r="E33" s="13">
        <v>7219.6</v>
      </c>
      <c r="F33" s="1" t="s">
        <v>30</v>
      </c>
      <c r="G33" s="1" t="s">
        <v>19</v>
      </c>
      <c r="H33" s="1">
        <v>20</v>
      </c>
      <c r="I33" s="2">
        <v>4993.5600000000004</v>
      </c>
      <c r="J33" s="2">
        <v>360.98</v>
      </c>
      <c r="K33" s="2">
        <v>5354.5400000000009</v>
      </c>
      <c r="L33" s="13">
        <v>1865.0599999999995</v>
      </c>
      <c r="M33" s="2">
        <v>360.98</v>
      </c>
      <c r="N33" s="2">
        <v>5715.52</v>
      </c>
      <c r="O33" s="13">
        <v>1504.08</v>
      </c>
      <c r="P33" s="2">
        <v>360.98</v>
      </c>
      <c r="Q33" s="2">
        <v>6076.5</v>
      </c>
      <c r="R33" s="13">
        <v>1143.1000000000004</v>
      </c>
      <c r="S33" s="2">
        <v>360.98</v>
      </c>
      <c r="T33" s="2">
        <v>6437.48</v>
      </c>
      <c r="U33" s="13">
        <v>782.1200000000008</v>
      </c>
      <c r="V33" s="2">
        <f t="shared" si="0"/>
        <v>360.98</v>
      </c>
      <c r="W33" s="2">
        <f t="shared" si="1"/>
        <v>6798.4599999999991</v>
      </c>
      <c r="X33" s="13">
        <f t="shared" si="2"/>
        <v>421.14000000000124</v>
      </c>
      <c r="Y33" s="44">
        <f t="shared" si="3"/>
        <v>360.98</v>
      </c>
      <c r="Z33" s="44">
        <f t="shared" si="4"/>
        <v>7159.4399999999987</v>
      </c>
      <c r="AA33" s="44">
        <f t="shared" si="9"/>
        <v>60.160000000001673</v>
      </c>
      <c r="AB33" s="44">
        <v>60.16</v>
      </c>
      <c r="AC33" s="44">
        <f t="shared" si="7"/>
        <v>7219.5999999999985</v>
      </c>
      <c r="AD33" s="44">
        <f t="shared" si="8"/>
        <v>0</v>
      </c>
      <c r="AE33" s="1" t="s">
        <v>21</v>
      </c>
    </row>
    <row r="34" spans="1:31" x14ac:dyDescent="0.25">
      <c r="A34" s="1">
        <v>1</v>
      </c>
      <c r="B34" s="1" t="s">
        <v>48</v>
      </c>
      <c r="C34" s="1" t="s">
        <v>17</v>
      </c>
      <c r="D34" s="4">
        <v>37166</v>
      </c>
      <c r="E34" s="13">
        <v>305718.51</v>
      </c>
      <c r="F34" s="1" t="s">
        <v>38</v>
      </c>
      <c r="G34" s="1" t="s">
        <v>19</v>
      </c>
      <c r="H34" s="1">
        <v>20</v>
      </c>
      <c r="I34" s="2">
        <v>210181.53</v>
      </c>
      <c r="J34" s="2">
        <v>15285.93</v>
      </c>
      <c r="K34" s="2">
        <v>225467.46</v>
      </c>
      <c r="L34" s="13">
        <v>80251.050000000017</v>
      </c>
      <c r="M34" s="2">
        <v>15285.925500000001</v>
      </c>
      <c r="N34" s="2">
        <v>240753.3855</v>
      </c>
      <c r="O34" s="13">
        <v>64965.124500000005</v>
      </c>
      <c r="P34" s="2">
        <v>15285.925500000001</v>
      </c>
      <c r="Q34" s="2">
        <v>256039.31100000002</v>
      </c>
      <c r="R34" s="13">
        <v>49679.198999999993</v>
      </c>
      <c r="S34" s="2">
        <v>15285.925500000001</v>
      </c>
      <c r="T34" s="2">
        <v>271325.2365</v>
      </c>
      <c r="U34" s="13">
        <v>34393.27350000001</v>
      </c>
      <c r="V34" s="2">
        <f t="shared" si="0"/>
        <v>15285.925500000001</v>
      </c>
      <c r="W34" s="2">
        <f t="shared" si="1"/>
        <v>286611.16200000001</v>
      </c>
      <c r="X34" s="13">
        <f t="shared" si="2"/>
        <v>19107.347999999998</v>
      </c>
      <c r="Y34" s="44">
        <f t="shared" si="3"/>
        <v>15285.925500000001</v>
      </c>
      <c r="Z34" s="44">
        <f t="shared" si="4"/>
        <v>301897.08750000002</v>
      </c>
      <c r="AA34" s="44">
        <f t="shared" si="9"/>
        <v>3821.422499999986</v>
      </c>
      <c r="AB34" s="44">
        <v>3821.42</v>
      </c>
      <c r="AC34" s="44">
        <f t="shared" si="7"/>
        <v>305718.50750000001</v>
      </c>
      <c r="AD34" s="44">
        <f t="shared" si="8"/>
        <v>2.5000000023283064E-3</v>
      </c>
      <c r="AE34" s="1" t="s">
        <v>21</v>
      </c>
    </row>
    <row r="35" spans="1:31" x14ac:dyDescent="0.25">
      <c r="A35" s="1">
        <v>1</v>
      </c>
      <c r="B35" s="1" t="s">
        <v>49</v>
      </c>
      <c r="C35" s="1" t="s">
        <v>17</v>
      </c>
      <c r="D35" s="4">
        <v>37175</v>
      </c>
      <c r="E35" s="13">
        <v>10516.43</v>
      </c>
      <c r="F35" s="1" t="s">
        <v>18</v>
      </c>
      <c r="G35" s="1" t="s">
        <v>19</v>
      </c>
      <c r="H35" s="1">
        <v>20</v>
      </c>
      <c r="I35" s="2">
        <v>7230.03</v>
      </c>
      <c r="J35" s="2">
        <v>525.82000000000005</v>
      </c>
      <c r="K35" s="2">
        <v>7755.8499999999995</v>
      </c>
      <c r="L35" s="13">
        <v>2760.5800000000008</v>
      </c>
      <c r="M35" s="2">
        <v>525.82150000000001</v>
      </c>
      <c r="N35" s="2">
        <v>8281.6715000000004</v>
      </c>
      <c r="O35" s="13">
        <v>2234.7584999999999</v>
      </c>
      <c r="P35" s="2">
        <v>525.82150000000001</v>
      </c>
      <c r="Q35" s="2">
        <v>8807.4930000000004</v>
      </c>
      <c r="R35" s="13">
        <v>1708.9369999999999</v>
      </c>
      <c r="S35" s="2">
        <v>525.82150000000001</v>
      </c>
      <c r="T35" s="2">
        <v>9333.3145000000004</v>
      </c>
      <c r="U35" s="13">
        <v>1183.1154999999999</v>
      </c>
      <c r="V35" s="2">
        <f t="shared" si="0"/>
        <v>525.82150000000001</v>
      </c>
      <c r="W35" s="2">
        <f t="shared" si="1"/>
        <v>9859.1360000000004</v>
      </c>
      <c r="X35" s="13">
        <f t="shared" si="2"/>
        <v>657.29399999999987</v>
      </c>
      <c r="Y35" s="44">
        <f t="shared" si="3"/>
        <v>525.82150000000001</v>
      </c>
      <c r="Z35" s="44">
        <f t="shared" si="4"/>
        <v>10384.9575</v>
      </c>
      <c r="AA35" s="44">
        <f t="shared" si="9"/>
        <v>131.47249999999985</v>
      </c>
      <c r="AB35" s="44">
        <v>131.47</v>
      </c>
      <c r="AC35" s="44">
        <f t="shared" si="7"/>
        <v>10516.4275</v>
      </c>
      <c r="AD35" s="44">
        <f t="shared" si="8"/>
        <v>2.500000000509317E-3</v>
      </c>
      <c r="AE35" s="1" t="s">
        <v>21</v>
      </c>
    </row>
    <row r="36" spans="1:31" x14ac:dyDescent="0.25">
      <c r="A36" s="1">
        <v>1</v>
      </c>
      <c r="B36" s="1" t="s">
        <v>50</v>
      </c>
      <c r="C36" s="1" t="s">
        <v>17</v>
      </c>
      <c r="D36" s="4">
        <v>37175</v>
      </c>
      <c r="E36" s="13">
        <v>2689.82</v>
      </c>
      <c r="F36" s="1" t="s">
        <v>18</v>
      </c>
      <c r="G36" s="1" t="s">
        <v>19</v>
      </c>
      <c r="H36" s="1">
        <v>50</v>
      </c>
      <c r="I36" s="2">
        <v>739.75</v>
      </c>
      <c r="J36" s="2">
        <v>53.8</v>
      </c>
      <c r="K36" s="2">
        <v>793.55</v>
      </c>
      <c r="L36" s="13">
        <v>1896.2700000000002</v>
      </c>
      <c r="M36" s="2">
        <v>53.796400000000006</v>
      </c>
      <c r="N36" s="2">
        <v>847.3463999999999</v>
      </c>
      <c r="O36" s="13">
        <v>1842.4736000000003</v>
      </c>
      <c r="P36" s="2">
        <v>53.796400000000006</v>
      </c>
      <c r="Q36" s="2">
        <v>901.14279999999985</v>
      </c>
      <c r="R36" s="13">
        <v>1788.6772000000003</v>
      </c>
      <c r="S36" s="2">
        <v>53.796400000000006</v>
      </c>
      <c r="T36" s="2">
        <v>954.9391999999998</v>
      </c>
      <c r="U36" s="13">
        <v>1734.8808000000004</v>
      </c>
      <c r="V36" s="2">
        <f t="shared" si="0"/>
        <v>53.796400000000006</v>
      </c>
      <c r="W36" s="2">
        <f t="shared" si="1"/>
        <v>1008.7355999999997</v>
      </c>
      <c r="X36" s="13">
        <f t="shared" si="2"/>
        <v>1681.0844000000004</v>
      </c>
      <c r="Y36" s="44">
        <f t="shared" si="3"/>
        <v>53.796400000000006</v>
      </c>
      <c r="Z36" s="44">
        <f t="shared" si="4"/>
        <v>1062.5319999999997</v>
      </c>
      <c r="AA36" s="44">
        <f t="shared" si="9"/>
        <v>1627.2880000000005</v>
      </c>
      <c r="AB36" s="44">
        <f t="shared" si="6"/>
        <v>53.796400000000006</v>
      </c>
      <c r="AC36" s="44">
        <f t="shared" si="7"/>
        <v>1116.3283999999996</v>
      </c>
      <c r="AD36" s="44">
        <f t="shared" si="8"/>
        <v>1573.4916000000005</v>
      </c>
      <c r="AE36" s="1" t="s">
        <v>21</v>
      </c>
    </row>
    <row r="37" spans="1:31" x14ac:dyDescent="0.25">
      <c r="A37" s="1">
        <v>1</v>
      </c>
      <c r="B37" s="1" t="s">
        <v>51</v>
      </c>
      <c r="C37" s="1" t="s">
        <v>17</v>
      </c>
      <c r="D37" s="4">
        <v>37196</v>
      </c>
      <c r="E37" s="13">
        <v>9736.07</v>
      </c>
      <c r="F37" s="1" t="s">
        <v>30</v>
      </c>
      <c r="G37" s="1" t="s">
        <v>19</v>
      </c>
      <c r="H37" s="1">
        <v>7</v>
      </c>
      <c r="I37" s="2">
        <v>9736.07</v>
      </c>
      <c r="J37" s="2">
        <v>0</v>
      </c>
      <c r="K37" s="2">
        <v>9736.07</v>
      </c>
      <c r="L37" s="13">
        <v>0</v>
      </c>
      <c r="M37" s="2">
        <v>0</v>
      </c>
      <c r="N37" s="2">
        <v>9736.07</v>
      </c>
      <c r="O37" s="13">
        <v>0</v>
      </c>
      <c r="P37" s="2">
        <v>0</v>
      </c>
      <c r="Q37" s="2">
        <v>9736.07</v>
      </c>
      <c r="R37" s="13">
        <v>0</v>
      </c>
      <c r="T37" s="2">
        <v>9736.07</v>
      </c>
      <c r="U37" s="13">
        <v>0</v>
      </c>
      <c r="V37" s="2">
        <f t="shared" si="0"/>
        <v>0</v>
      </c>
      <c r="W37" s="2">
        <f t="shared" si="1"/>
        <v>9736.07</v>
      </c>
      <c r="X37" s="13">
        <f t="shared" si="2"/>
        <v>0</v>
      </c>
      <c r="Y37" s="44">
        <f t="shared" si="3"/>
        <v>0</v>
      </c>
      <c r="Z37" s="44">
        <f t="shared" si="4"/>
        <v>9736.07</v>
      </c>
      <c r="AA37" s="44">
        <f t="shared" si="9"/>
        <v>0</v>
      </c>
      <c r="AB37" s="44">
        <f t="shared" si="6"/>
        <v>0</v>
      </c>
      <c r="AC37" s="44">
        <f t="shared" si="7"/>
        <v>9736.07</v>
      </c>
      <c r="AD37" s="44">
        <f t="shared" si="8"/>
        <v>0</v>
      </c>
      <c r="AE37" s="1" t="s">
        <v>21</v>
      </c>
    </row>
    <row r="38" spans="1:31" x14ac:dyDescent="0.25">
      <c r="A38" s="1">
        <v>1</v>
      </c>
      <c r="B38" s="1" t="s">
        <v>52</v>
      </c>
      <c r="C38" s="1" t="s">
        <v>17</v>
      </c>
      <c r="D38" s="4">
        <v>37208</v>
      </c>
      <c r="E38" s="13">
        <v>76031.81</v>
      </c>
      <c r="F38" s="1" t="s">
        <v>18</v>
      </c>
      <c r="G38" s="1" t="s">
        <v>19</v>
      </c>
      <c r="H38" s="1">
        <v>50</v>
      </c>
      <c r="I38" s="2">
        <v>20782.080000000002</v>
      </c>
      <c r="J38" s="2">
        <v>1520.64</v>
      </c>
      <c r="K38" s="2">
        <v>22302.720000000001</v>
      </c>
      <c r="L38" s="13">
        <v>53729.09</v>
      </c>
      <c r="M38" s="2">
        <v>1520.6361999999999</v>
      </c>
      <c r="N38" s="2">
        <v>23823.356200000002</v>
      </c>
      <c r="O38" s="13">
        <v>52208.453799999996</v>
      </c>
      <c r="P38" s="2">
        <v>1520.6361999999999</v>
      </c>
      <c r="Q38" s="2">
        <v>25343.992400000003</v>
      </c>
      <c r="R38" s="13">
        <v>50687.817599999995</v>
      </c>
      <c r="S38" s="2">
        <v>1520.6361999999999</v>
      </c>
      <c r="T38" s="2">
        <v>26864.628600000004</v>
      </c>
      <c r="U38" s="13">
        <v>49167.181399999994</v>
      </c>
      <c r="V38" s="2">
        <f t="shared" si="0"/>
        <v>1520.6361999999999</v>
      </c>
      <c r="W38" s="2">
        <f t="shared" si="1"/>
        <v>28385.264800000004</v>
      </c>
      <c r="X38" s="13">
        <f t="shared" si="2"/>
        <v>47646.545199999993</v>
      </c>
      <c r="Y38" s="44">
        <f t="shared" si="3"/>
        <v>1520.6361999999999</v>
      </c>
      <c r="Z38" s="44">
        <f t="shared" si="4"/>
        <v>29905.901000000005</v>
      </c>
      <c r="AA38" s="44">
        <f t="shared" si="9"/>
        <v>46125.908999999992</v>
      </c>
      <c r="AB38" s="44">
        <f t="shared" si="6"/>
        <v>1520.6361999999999</v>
      </c>
      <c r="AC38" s="44">
        <f t="shared" si="7"/>
        <v>31426.537200000006</v>
      </c>
      <c r="AD38" s="44">
        <f t="shared" si="8"/>
        <v>44605.272799999992</v>
      </c>
      <c r="AE38" s="1" t="s">
        <v>21</v>
      </c>
    </row>
    <row r="39" spans="1:31" x14ac:dyDescent="0.25">
      <c r="A39" s="1">
        <v>1</v>
      </c>
      <c r="B39" s="1" t="s">
        <v>53</v>
      </c>
      <c r="C39" s="1" t="s">
        <v>17</v>
      </c>
      <c r="D39" s="4">
        <v>37215</v>
      </c>
      <c r="E39" s="13">
        <v>1162</v>
      </c>
      <c r="F39" s="1" t="s">
        <v>18</v>
      </c>
      <c r="G39" s="1" t="s">
        <v>19</v>
      </c>
      <c r="H39" s="1">
        <v>20</v>
      </c>
      <c r="I39" s="2">
        <v>794.03</v>
      </c>
      <c r="J39" s="2">
        <v>58.1</v>
      </c>
      <c r="K39" s="2">
        <v>852.13</v>
      </c>
      <c r="L39" s="13">
        <v>309.87</v>
      </c>
      <c r="M39" s="2">
        <v>58.1</v>
      </c>
      <c r="N39" s="2">
        <v>910.23</v>
      </c>
      <c r="O39" s="13">
        <v>251.76999999999998</v>
      </c>
      <c r="P39" s="2">
        <v>58.1</v>
      </c>
      <c r="Q39" s="2">
        <v>968.33</v>
      </c>
      <c r="R39" s="13">
        <v>193.66999999999996</v>
      </c>
      <c r="S39" s="2">
        <v>58.1</v>
      </c>
      <c r="T39" s="2">
        <v>1026.43</v>
      </c>
      <c r="U39" s="13">
        <v>135.56999999999994</v>
      </c>
      <c r="V39" s="2">
        <f t="shared" si="0"/>
        <v>58.1</v>
      </c>
      <c r="W39" s="2">
        <f t="shared" si="1"/>
        <v>1084.53</v>
      </c>
      <c r="X39" s="13">
        <f t="shared" si="2"/>
        <v>77.470000000000027</v>
      </c>
      <c r="Y39" s="44">
        <f t="shared" si="3"/>
        <v>58.1</v>
      </c>
      <c r="Z39" s="44">
        <f t="shared" si="4"/>
        <v>1142.6299999999999</v>
      </c>
      <c r="AA39" s="44">
        <f t="shared" si="9"/>
        <v>19.370000000000118</v>
      </c>
      <c r="AB39" s="44">
        <v>19.37</v>
      </c>
      <c r="AC39" s="44">
        <f t="shared" si="7"/>
        <v>1161.9999999999998</v>
      </c>
      <c r="AD39" s="44">
        <f t="shared" si="8"/>
        <v>0</v>
      </c>
      <c r="AE39" s="1" t="s">
        <v>21</v>
      </c>
    </row>
    <row r="40" spans="1:31" x14ac:dyDescent="0.25">
      <c r="A40" s="1">
        <v>1</v>
      </c>
      <c r="B40" s="1" t="s">
        <v>54</v>
      </c>
      <c r="C40" s="1" t="s">
        <v>17</v>
      </c>
      <c r="D40" s="4">
        <v>37215</v>
      </c>
      <c r="E40" s="13">
        <v>2540</v>
      </c>
      <c r="F40" s="1" t="s">
        <v>18</v>
      </c>
      <c r="G40" s="1" t="s">
        <v>19</v>
      </c>
      <c r="H40" s="1">
        <v>7</v>
      </c>
      <c r="I40" s="2">
        <v>2540</v>
      </c>
      <c r="J40" s="2">
        <v>0</v>
      </c>
      <c r="K40" s="2">
        <v>2540</v>
      </c>
      <c r="L40" s="13">
        <v>0</v>
      </c>
      <c r="M40" s="2">
        <v>0</v>
      </c>
      <c r="N40" s="2">
        <v>2540</v>
      </c>
      <c r="O40" s="13">
        <v>0</v>
      </c>
      <c r="P40" s="2">
        <v>0</v>
      </c>
      <c r="Q40" s="2">
        <v>2540</v>
      </c>
      <c r="R40" s="13">
        <v>0</v>
      </c>
      <c r="T40" s="2">
        <v>2540</v>
      </c>
      <c r="U40" s="13">
        <v>0</v>
      </c>
      <c r="V40" s="2">
        <f t="shared" si="0"/>
        <v>0</v>
      </c>
      <c r="W40" s="2">
        <f t="shared" si="1"/>
        <v>2540</v>
      </c>
      <c r="X40" s="13">
        <f t="shared" si="2"/>
        <v>0</v>
      </c>
      <c r="Y40" s="44">
        <f t="shared" si="3"/>
        <v>0</v>
      </c>
      <c r="Z40" s="44">
        <f t="shared" si="4"/>
        <v>2540</v>
      </c>
      <c r="AA40" s="44">
        <f t="shared" si="9"/>
        <v>0</v>
      </c>
      <c r="AB40" s="44">
        <f t="shared" si="6"/>
        <v>0</v>
      </c>
      <c r="AC40" s="44">
        <f t="shared" si="7"/>
        <v>2540</v>
      </c>
      <c r="AD40" s="44">
        <f t="shared" si="8"/>
        <v>0</v>
      </c>
      <c r="AE40" s="1" t="s">
        <v>21</v>
      </c>
    </row>
    <row r="41" spans="1:31" x14ac:dyDescent="0.25">
      <c r="A41" s="1">
        <v>1</v>
      </c>
      <c r="B41" s="1" t="s">
        <v>55</v>
      </c>
      <c r="C41" s="1" t="s">
        <v>17</v>
      </c>
      <c r="D41" s="4">
        <v>37245</v>
      </c>
      <c r="E41" s="13">
        <v>9300.86</v>
      </c>
      <c r="F41" s="1" t="s">
        <v>18</v>
      </c>
      <c r="G41" s="1" t="s">
        <v>19</v>
      </c>
      <c r="H41" s="1">
        <v>50</v>
      </c>
      <c r="I41" s="2">
        <v>2526.77</v>
      </c>
      <c r="J41" s="2">
        <v>186.02</v>
      </c>
      <c r="K41" s="2">
        <v>2712.79</v>
      </c>
      <c r="L41" s="13">
        <v>6588.0700000000006</v>
      </c>
      <c r="M41" s="2">
        <v>186.0172</v>
      </c>
      <c r="N41" s="2">
        <v>2898.8072000000002</v>
      </c>
      <c r="O41" s="13">
        <v>6402.0528000000004</v>
      </c>
      <c r="P41" s="2">
        <v>186.0172</v>
      </c>
      <c r="Q41" s="2">
        <v>3084.8244000000004</v>
      </c>
      <c r="R41" s="13">
        <v>6216.0356000000002</v>
      </c>
      <c r="S41" s="2">
        <v>186.0172</v>
      </c>
      <c r="T41" s="2">
        <v>3270.8416000000007</v>
      </c>
      <c r="U41" s="13">
        <v>6030.0183999999999</v>
      </c>
      <c r="V41" s="2">
        <f t="shared" si="0"/>
        <v>186.0172</v>
      </c>
      <c r="W41" s="2">
        <f t="shared" si="1"/>
        <v>3456.8588000000009</v>
      </c>
      <c r="X41" s="13">
        <f t="shared" si="2"/>
        <v>5844.0011999999997</v>
      </c>
      <c r="Y41" s="44">
        <f t="shared" si="3"/>
        <v>186.0172</v>
      </c>
      <c r="Z41" s="44">
        <f t="shared" si="4"/>
        <v>3642.8760000000011</v>
      </c>
      <c r="AA41" s="44">
        <f t="shared" si="9"/>
        <v>5657.9839999999995</v>
      </c>
      <c r="AB41" s="44">
        <f t="shared" si="6"/>
        <v>186.0172</v>
      </c>
      <c r="AC41" s="44">
        <f t="shared" si="7"/>
        <v>3828.8932000000013</v>
      </c>
      <c r="AD41" s="44">
        <f t="shared" si="8"/>
        <v>5471.9667999999992</v>
      </c>
      <c r="AE41" s="1" t="s">
        <v>21</v>
      </c>
    </row>
    <row r="42" spans="1:31" x14ac:dyDescent="0.25">
      <c r="A42" s="1">
        <v>1</v>
      </c>
      <c r="B42" s="1" t="s">
        <v>56</v>
      </c>
      <c r="C42" s="1" t="s">
        <v>17</v>
      </c>
      <c r="D42" s="4">
        <v>37272</v>
      </c>
      <c r="E42" s="13">
        <v>13973.86</v>
      </c>
      <c r="F42" s="1" t="s">
        <v>18</v>
      </c>
      <c r="G42" s="1" t="s">
        <v>19</v>
      </c>
      <c r="H42" s="1">
        <v>50</v>
      </c>
      <c r="I42" s="2">
        <v>3772.98</v>
      </c>
      <c r="J42" s="2">
        <v>279.48</v>
      </c>
      <c r="K42" s="2">
        <v>4052.46</v>
      </c>
      <c r="L42" s="13">
        <v>9921.4000000000015</v>
      </c>
      <c r="M42" s="2">
        <v>279.47720000000004</v>
      </c>
      <c r="N42" s="2">
        <v>4331.9372000000003</v>
      </c>
      <c r="O42" s="13">
        <v>9641.9228000000003</v>
      </c>
      <c r="P42" s="2">
        <v>279.47720000000004</v>
      </c>
      <c r="Q42" s="2">
        <v>4611.4144000000006</v>
      </c>
      <c r="R42" s="13">
        <v>9362.4455999999991</v>
      </c>
      <c r="S42" s="2">
        <v>279.47720000000004</v>
      </c>
      <c r="T42" s="2">
        <v>4890.8916000000008</v>
      </c>
      <c r="U42" s="13">
        <v>9082.9683999999997</v>
      </c>
      <c r="V42" s="2">
        <f t="shared" si="0"/>
        <v>279.47720000000004</v>
      </c>
      <c r="W42" s="2">
        <f t="shared" si="1"/>
        <v>5170.3688000000011</v>
      </c>
      <c r="X42" s="13">
        <f t="shared" si="2"/>
        <v>8803.4912000000004</v>
      </c>
      <c r="Y42" s="44">
        <f t="shared" si="3"/>
        <v>279.47720000000004</v>
      </c>
      <c r="Z42" s="44">
        <f t="shared" si="4"/>
        <v>5449.8460000000014</v>
      </c>
      <c r="AA42" s="44">
        <f t="shared" si="9"/>
        <v>8524.0139999999992</v>
      </c>
      <c r="AB42" s="44">
        <f t="shared" si="6"/>
        <v>279.47720000000004</v>
      </c>
      <c r="AC42" s="44">
        <f t="shared" si="7"/>
        <v>5729.3232000000016</v>
      </c>
      <c r="AD42" s="44">
        <f t="shared" si="8"/>
        <v>8244.536799999998</v>
      </c>
      <c r="AE42" s="1" t="s">
        <v>21</v>
      </c>
    </row>
    <row r="43" spans="1:31" x14ac:dyDescent="0.25">
      <c r="A43" s="1">
        <v>1</v>
      </c>
      <c r="B43" s="1" t="s">
        <v>57</v>
      </c>
      <c r="C43" s="1" t="s">
        <v>17</v>
      </c>
      <c r="D43" s="4">
        <v>37272</v>
      </c>
      <c r="E43" s="13">
        <v>1642.94</v>
      </c>
      <c r="F43" s="1" t="s">
        <v>18</v>
      </c>
      <c r="G43" s="1" t="s">
        <v>19</v>
      </c>
      <c r="H43" s="1">
        <v>50</v>
      </c>
      <c r="I43" s="2">
        <v>443.61</v>
      </c>
      <c r="J43" s="2">
        <v>32.86</v>
      </c>
      <c r="K43" s="2">
        <v>476.47</v>
      </c>
      <c r="L43" s="13">
        <v>1166.47</v>
      </c>
      <c r="M43" s="2">
        <v>32.858800000000002</v>
      </c>
      <c r="N43" s="2">
        <v>509.3288</v>
      </c>
      <c r="O43" s="13">
        <v>1133.6112000000001</v>
      </c>
      <c r="P43" s="2">
        <v>32.858800000000002</v>
      </c>
      <c r="Q43" s="2">
        <v>542.18759999999997</v>
      </c>
      <c r="R43" s="13">
        <v>1100.7524000000001</v>
      </c>
      <c r="S43" s="2">
        <v>32.858800000000002</v>
      </c>
      <c r="T43" s="2">
        <v>575.04639999999995</v>
      </c>
      <c r="U43" s="13">
        <v>1067.8936000000001</v>
      </c>
      <c r="V43" s="2">
        <f t="shared" si="0"/>
        <v>32.858800000000002</v>
      </c>
      <c r="W43" s="2">
        <f t="shared" si="1"/>
        <v>607.90519999999992</v>
      </c>
      <c r="X43" s="13">
        <f t="shared" si="2"/>
        <v>1035.0348000000001</v>
      </c>
      <c r="Y43" s="44">
        <f t="shared" si="3"/>
        <v>32.858800000000002</v>
      </c>
      <c r="Z43" s="44">
        <f t="shared" si="4"/>
        <v>640.7639999999999</v>
      </c>
      <c r="AA43" s="44">
        <f t="shared" si="9"/>
        <v>1002.1760000000002</v>
      </c>
      <c r="AB43" s="44">
        <f t="shared" si="6"/>
        <v>32.858800000000002</v>
      </c>
      <c r="AC43" s="44">
        <f t="shared" si="7"/>
        <v>673.62279999999987</v>
      </c>
      <c r="AD43" s="44">
        <f t="shared" si="8"/>
        <v>969.31720000000018</v>
      </c>
      <c r="AE43" s="1" t="s">
        <v>21</v>
      </c>
    </row>
    <row r="44" spans="1:31" x14ac:dyDescent="0.25">
      <c r="A44" s="1">
        <v>1</v>
      </c>
      <c r="B44" s="1" t="s">
        <v>58</v>
      </c>
      <c r="C44" s="1" t="s">
        <v>17</v>
      </c>
      <c r="D44" s="4">
        <v>37329</v>
      </c>
      <c r="E44" s="13">
        <v>57206.71</v>
      </c>
      <c r="F44" s="1" t="s">
        <v>38</v>
      </c>
      <c r="G44" s="1" t="s">
        <v>19</v>
      </c>
      <c r="H44" s="1">
        <v>20</v>
      </c>
      <c r="I44" s="2">
        <v>38137.870000000003</v>
      </c>
      <c r="J44" s="2">
        <v>2860.34</v>
      </c>
      <c r="K44" s="2">
        <v>40998.210000000006</v>
      </c>
      <c r="L44" s="13">
        <v>16208.499999999993</v>
      </c>
      <c r="M44" s="2">
        <v>2860.3355000000001</v>
      </c>
      <c r="N44" s="2">
        <v>43858.545500000007</v>
      </c>
      <c r="O44" s="13">
        <v>13348.164499999992</v>
      </c>
      <c r="P44" s="2">
        <v>2860.3355000000001</v>
      </c>
      <c r="Q44" s="2">
        <v>46718.881000000008</v>
      </c>
      <c r="R44" s="13">
        <v>10487.828999999991</v>
      </c>
      <c r="S44" s="2">
        <v>2860.3355000000001</v>
      </c>
      <c r="T44" s="2">
        <v>49579.21650000001</v>
      </c>
      <c r="U44" s="13">
        <v>7627.4934999999896</v>
      </c>
      <c r="V44" s="2">
        <f t="shared" si="0"/>
        <v>2860.3355000000001</v>
      </c>
      <c r="W44" s="2">
        <f t="shared" si="1"/>
        <v>52439.552000000011</v>
      </c>
      <c r="X44" s="13">
        <f t="shared" si="2"/>
        <v>4767.1579999999885</v>
      </c>
      <c r="Y44" s="44">
        <f t="shared" si="3"/>
        <v>2860.3355000000001</v>
      </c>
      <c r="Z44" s="44">
        <f t="shared" si="4"/>
        <v>55299.887500000012</v>
      </c>
      <c r="AA44" s="44">
        <f t="shared" si="9"/>
        <v>1906.8224999999875</v>
      </c>
      <c r="AB44" s="44">
        <v>1906.82</v>
      </c>
      <c r="AC44" s="44">
        <f t="shared" si="7"/>
        <v>57206.707500000011</v>
      </c>
      <c r="AD44" s="44">
        <f t="shared" si="8"/>
        <v>2.4999999877763912E-3</v>
      </c>
      <c r="AE44" s="1" t="s">
        <v>21</v>
      </c>
    </row>
    <row r="45" spans="1:31" x14ac:dyDescent="0.25">
      <c r="A45" s="1">
        <v>1</v>
      </c>
      <c r="B45" s="1" t="s">
        <v>59</v>
      </c>
      <c r="C45" s="1" t="s">
        <v>17</v>
      </c>
      <c r="D45" s="4">
        <v>37357</v>
      </c>
      <c r="E45" s="13">
        <v>2696.76</v>
      </c>
      <c r="F45" s="1" t="s">
        <v>18</v>
      </c>
      <c r="G45" s="1" t="s">
        <v>19</v>
      </c>
      <c r="H45" s="1">
        <v>50</v>
      </c>
      <c r="I45" s="2">
        <v>714.7</v>
      </c>
      <c r="J45" s="2">
        <v>53.94</v>
      </c>
      <c r="K45" s="2">
        <v>768.6400000000001</v>
      </c>
      <c r="L45" s="13">
        <v>1928.1200000000001</v>
      </c>
      <c r="M45" s="2">
        <v>53.935200000000002</v>
      </c>
      <c r="N45" s="2">
        <v>822.57520000000011</v>
      </c>
      <c r="O45" s="13">
        <v>1874.1848</v>
      </c>
      <c r="P45" s="2">
        <v>53.935200000000002</v>
      </c>
      <c r="Q45" s="2">
        <v>876.51040000000012</v>
      </c>
      <c r="R45" s="13">
        <v>1820.2496000000001</v>
      </c>
      <c r="S45" s="2">
        <v>53.935200000000002</v>
      </c>
      <c r="T45" s="2">
        <v>930.44560000000013</v>
      </c>
      <c r="U45" s="13">
        <v>1766.3144000000002</v>
      </c>
      <c r="V45" s="2">
        <f t="shared" si="0"/>
        <v>53.935200000000002</v>
      </c>
      <c r="W45" s="2">
        <f t="shared" si="1"/>
        <v>984.38080000000014</v>
      </c>
      <c r="X45" s="13">
        <f t="shared" si="2"/>
        <v>1712.3792000000001</v>
      </c>
      <c r="Y45" s="44">
        <f t="shared" si="3"/>
        <v>53.935200000000002</v>
      </c>
      <c r="Z45" s="44">
        <f t="shared" si="4"/>
        <v>1038.316</v>
      </c>
      <c r="AA45" s="44">
        <f t="shared" si="9"/>
        <v>1658.4440000000002</v>
      </c>
      <c r="AB45" s="44">
        <f t="shared" si="6"/>
        <v>53.935200000000002</v>
      </c>
      <c r="AC45" s="44">
        <f t="shared" si="7"/>
        <v>1092.2511999999999</v>
      </c>
      <c r="AD45" s="44">
        <f t="shared" si="8"/>
        <v>1604.5088000000003</v>
      </c>
      <c r="AE45" s="1" t="s">
        <v>21</v>
      </c>
    </row>
    <row r="46" spans="1:31" x14ac:dyDescent="0.25">
      <c r="A46" s="1">
        <v>1</v>
      </c>
      <c r="B46" s="1" t="s">
        <v>59</v>
      </c>
      <c r="C46" s="1" t="s">
        <v>17</v>
      </c>
      <c r="D46" s="4">
        <v>37357</v>
      </c>
      <c r="E46" s="13">
        <v>54472.88</v>
      </c>
      <c r="F46" s="1" t="s">
        <v>18</v>
      </c>
      <c r="G46" s="1" t="s">
        <v>19</v>
      </c>
      <c r="H46" s="1">
        <v>50</v>
      </c>
      <c r="I46" s="2">
        <v>14435.34</v>
      </c>
      <c r="J46" s="2">
        <v>1089.46</v>
      </c>
      <c r="K46" s="2">
        <v>15524.8</v>
      </c>
      <c r="L46" s="13">
        <v>38948.080000000002</v>
      </c>
      <c r="M46" s="2">
        <v>1089.4576</v>
      </c>
      <c r="N46" s="2">
        <v>16614.257600000001</v>
      </c>
      <c r="O46" s="13">
        <v>37858.622399999993</v>
      </c>
      <c r="P46" s="2">
        <v>1089.4576</v>
      </c>
      <c r="Q46" s="2">
        <v>17703.715200000002</v>
      </c>
      <c r="R46" s="13">
        <v>36769.164799999999</v>
      </c>
      <c r="S46" s="2">
        <v>1089.4576</v>
      </c>
      <c r="T46" s="2">
        <v>18793.172800000004</v>
      </c>
      <c r="U46" s="13">
        <v>35679.70719999999</v>
      </c>
      <c r="V46" s="2">
        <f t="shared" si="0"/>
        <v>1089.4576</v>
      </c>
      <c r="W46" s="2">
        <f t="shared" si="1"/>
        <v>19882.630400000005</v>
      </c>
      <c r="X46" s="13">
        <f t="shared" si="2"/>
        <v>34590.249599999996</v>
      </c>
      <c r="Y46" s="44">
        <f t="shared" si="3"/>
        <v>1089.4576</v>
      </c>
      <c r="Z46" s="44">
        <f t="shared" si="4"/>
        <v>20972.088000000007</v>
      </c>
      <c r="AA46" s="44">
        <f t="shared" si="9"/>
        <v>33500.791999999987</v>
      </c>
      <c r="AB46" s="44">
        <f t="shared" si="6"/>
        <v>1089.4576</v>
      </c>
      <c r="AC46" s="44">
        <f t="shared" si="7"/>
        <v>22061.545600000009</v>
      </c>
      <c r="AD46" s="44">
        <f t="shared" si="8"/>
        <v>32411.334399999989</v>
      </c>
      <c r="AE46" s="1" t="s">
        <v>21</v>
      </c>
    </row>
    <row r="47" spans="1:31" x14ac:dyDescent="0.25">
      <c r="A47" s="1">
        <v>1</v>
      </c>
      <c r="B47" s="1" t="s">
        <v>60</v>
      </c>
      <c r="C47" s="1" t="s">
        <v>17</v>
      </c>
      <c r="D47" s="4">
        <v>37391</v>
      </c>
      <c r="E47" s="13">
        <v>79137.88</v>
      </c>
      <c r="F47" s="1" t="s">
        <v>18</v>
      </c>
      <c r="G47" s="1" t="s">
        <v>19</v>
      </c>
      <c r="H47" s="1">
        <v>50</v>
      </c>
      <c r="I47" s="2">
        <v>20839.669999999998</v>
      </c>
      <c r="J47" s="2">
        <v>1582.76</v>
      </c>
      <c r="K47" s="2">
        <v>22422.429999999997</v>
      </c>
      <c r="L47" s="13">
        <v>56715.450000000012</v>
      </c>
      <c r="M47" s="2">
        <v>1582.7575999999999</v>
      </c>
      <c r="N47" s="2">
        <v>24005.187599999997</v>
      </c>
      <c r="O47" s="13">
        <v>55132.692400000007</v>
      </c>
      <c r="P47" s="2">
        <v>1582.7575999999999</v>
      </c>
      <c r="Q47" s="2">
        <v>25587.945199999998</v>
      </c>
      <c r="R47" s="13">
        <v>53549.934800000003</v>
      </c>
      <c r="S47" s="2">
        <v>1582.7575999999999</v>
      </c>
      <c r="T47" s="2">
        <v>27170.702799999999</v>
      </c>
      <c r="U47" s="13">
        <v>51967.177200000006</v>
      </c>
      <c r="V47" s="2">
        <f t="shared" si="0"/>
        <v>1582.7575999999999</v>
      </c>
      <c r="W47" s="2">
        <f t="shared" si="1"/>
        <v>28753.4604</v>
      </c>
      <c r="X47" s="13">
        <f t="shared" si="2"/>
        <v>50384.419600000008</v>
      </c>
      <c r="Y47" s="44">
        <f t="shared" si="3"/>
        <v>1582.7575999999999</v>
      </c>
      <c r="Z47" s="44">
        <f t="shared" si="4"/>
        <v>30336.218000000001</v>
      </c>
      <c r="AA47" s="44">
        <f t="shared" si="9"/>
        <v>48801.662000000004</v>
      </c>
      <c r="AB47" s="44">
        <f t="shared" si="6"/>
        <v>1582.7575999999999</v>
      </c>
      <c r="AC47" s="44">
        <f t="shared" si="7"/>
        <v>31918.975600000002</v>
      </c>
      <c r="AD47" s="44">
        <f t="shared" si="8"/>
        <v>47218.904399999999</v>
      </c>
      <c r="AE47" s="1" t="s">
        <v>21</v>
      </c>
    </row>
    <row r="48" spans="1:31" x14ac:dyDescent="0.25">
      <c r="A48" s="1">
        <v>1</v>
      </c>
      <c r="B48" s="1" t="s">
        <v>60</v>
      </c>
      <c r="C48" s="1" t="s">
        <v>17</v>
      </c>
      <c r="D48" s="4">
        <v>37391</v>
      </c>
      <c r="E48" s="13">
        <v>5018.84</v>
      </c>
      <c r="F48" s="1" t="s">
        <v>18</v>
      </c>
      <c r="G48" s="1" t="s">
        <v>19</v>
      </c>
      <c r="H48" s="1">
        <v>50</v>
      </c>
      <c r="I48" s="2">
        <v>1321.67</v>
      </c>
      <c r="J48" s="2">
        <v>100.38</v>
      </c>
      <c r="K48" s="2">
        <v>1422.0500000000002</v>
      </c>
      <c r="L48" s="13">
        <v>3596.79</v>
      </c>
      <c r="M48" s="2">
        <v>100.3768</v>
      </c>
      <c r="N48" s="2">
        <v>1522.4268000000002</v>
      </c>
      <c r="O48" s="13">
        <v>3496.4132</v>
      </c>
      <c r="P48" s="2">
        <v>100.3768</v>
      </c>
      <c r="Q48" s="2">
        <v>1622.8036000000002</v>
      </c>
      <c r="R48" s="13">
        <v>3396.0364</v>
      </c>
      <c r="S48" s="2">
        <v>100.3768</v>
      </c>
      <c r="T48" s="2">
        <v>1723.1804000000002</v>
      </c>
      <c r="U48" s="13">
        <v>3295.6596</v>
      </c>
      <c r="V48" s="2">
        <f t="shared" si="0"/>
        <v>100.3768</v>
      </c>
      <c r="W48" s="2">
        <f t="shared" si="1"/>
        <v>1823.5572000000002</v>
      </c>
      <c r="X48" s="13">
        <f t="shared" si="2"/>
        <v>3195.2828</v>
      </c>
      <c r="Y48" s="44">
        <f t="shared" si="3"/>
        <v>100.3768</v>
      </c>
      <c r="Z48" s="44">
        <f t="shared" si="4"/>
        <v>1923.9340000000002</v>
      </c>
      <c r="AA48" s="44">
        <f t="shared" si="9"/>
        <v>3094.9059999999999</v>
      </c>
      <c r="AB48" s="44">
        <f t="shared" si="6"/>
        <v>100.3768</v>
      </c>
      <c r="AC48" s="44">
        <f t="shared" si="7"/>
        <v>2024.3108000000002</v>
      </c>
      <c r="AD48" s="44">
        <f t="shared" si="8"/>
        <v>2994.5291999999999</v>
      </c>
      <c r="AE48" s="1" t="s">
        <v>21</v>
      </c>
    </row>
    <row r="49" spans="1:31" x14ac:dyDescent="0.25">
      <c r="A49" s="1">
        <v>1</v>
      </c>
      <c r="B49" s="1" t="s">
        <v>61</v>
      </c>
      <c r="C49" s="1" t="s">
        <v>17</v>
      </c>
      <c r="D49" s="4">
        <v>37393</v>
      </c>
      <c r="E49" s="13">
        <v>3917.84</v>
      </c>
      <c r="F49" s="1" t="s">
        <v>18</v>
      </c>
      <c r="G49" s="1" t="s">
        <v>19</v>
      </c>
      <c r="H49" s="1">
        <v>50</v>
      </c>
      <c r="I49" s="2">
        <v>1031.74</v>
      </c>
      <c r="J49" s="2">
        <v>78.36</v>
      </c>
      <c r="K49" s="2">
        <v>1110.0999999999999</v>
      </c>
      <c r="L49" s="13">
        <v>2807.7400000000002</v>
      </c>
      <c r="M49" s="2">
        <v>78.356800000000007</v>
      </c>
      <c r="N49" s="2">
        <v>1188.4567999999999</v>
      </c>
      <c r="O49" s="13">
        <v>2729.3832000000002</v>
      </c>
      <c r="P49" s="2">
        <v>78.356800000000007</v>
      </c>
      <c r="Q49" s="2">
        <v>1266.8136</v>
      </c>
      <c r="R49" s="13">
        <v>2651.0264000000002</v>
      </c>
      <c r="S49" s="2">
        <v>78.356800000000007</v>
      </c>
      <c r="T49" s="2">
        <v>1345.1704</v>
      </c>
      <c r="U49" s="13">
        <v>2572.6696000000002</v>
      </c>
      <c r="V49" s="2">
        <f t="shared" si="0"/>
        <v>78.356800000000007</v>
      </c>
      <c r="W49" s="2">
        <f t="shared" si="1"/>
        <v>1423.5272</v>
      </c>
      <c r="X49" s="13">
        <f t="shared" si="2"/>
        <v>2494.3128000000002</v>
      </c>
      <c r="Y49" s="44">
        <f t="shared" si="3"/>
        <v>78.356800000000007</v>
      </c>
      <c r="Z49" s="44">
        <f t="shared" si="4"/>
        <v>1501.884</v>
      </c>
      <c r="AA49" s="44">
        <f t="shared" si="9"/>
        <v>2415.9560000000001</v>
      </c>
      <c r="AB49" s="44">
        <f t="shared" si="6"/>
        <v>78.356800000000007</v>
      </c>
      <c r="AC49" s="44">
        <f t="shared" si="7"/>
        <v>1580.2408</v>
      </c>
      <c r="AD49" s="44">
        <f t="shared" si="8"/>
        <v>2337.5992000000001</v>
      </c>
      <c r="AE49" s="1" t="s">
        <v>21</v>
      </c>
    </row>
    <row r="50" spans="1:31" x14ac:dyDescent="0.25">
      <c r="A50" s="1">
        <v>1</v>
      </c>
      <c r="B50" s="1" t="s">
        <v>62</v>
      </c>
      <c r="C50" s="1" t="s">
        <v>17</v>
      </c>
      <c r="D50" s="4">
        <v>37438</v>
      </c>
      <c r="E50" s="13">
        <v>3752.83</v>
      </c>
      <c r="F50" s="1" t="s">
        <v>30</v>
      </c>
      <c r="G50" s="1" t="s">
        <v>19</v>
      </c>
      <c r="H50" s="1">
        <v>20</v>
      </c>
      <c r="I50" s="2">
        <v>2439.3200000000002</v>
      </c>
      <c r="J50" s="2">
        <v>187.64</v>
      </c>
      <c r="K50" s="2">
        <v>2626.96</v>
      </c>
      <c r="L50" s="13">
        <v>1125.8699999999999</v>
      </c>
      <c r="M50" s="2">
        <v>187.64150000000001</v>
      </c>
      <c r="N50" s="2">
        <v>2814.6015000000002</v>
      </c>
      <c r="O50" s="13">
        <v>938.22849999999971</v>
      </c>
      <c r="P50" s="2">
        <v>187.64150000000001</v>
      </c>
      <c r="Q50" s="2">
        <v>3002.2430000000004</v>
      </c>
      <c r="R50" s="13">
        <v>750.58699999999953</v>
      </c>
      <c r="S50" s="2">
        <v>187.64150000000001</v>
      </c>
      <c r="T50" s="2">
        <v>3189.8845000000006</v>
      </c>
      <c r="U50" s="13">
        <v>562.94549999999936</v>
      </c>
      <c r="V50" s="2">
        <f t="shared" si="0"/>
        <v>187.64150000000001</v>
      </c>
      <c r="W50" s="2">
        <f t="shared" si="1"/>
        <v>3377.5260000000007</v>
      </c>
      <c r="X50" s="13">
        <f t="shared" si="2"/>
        <v>375.30399999999918</v>
      </c>
      <c r="Y50" s="44">
        <f t="shared" si="3"/>
        <v>187.64150000000001</v>
      </c>
      <c r="Z50" s="44">
        <f t="shared" si="4"/>
        <v>3565.1675000000009</v>
      </c>
      <c r="AA50" s="44">
        <f t="shared" si="9"/>
        <v>187.662499999999</v>
      </c>
      <c r="AB50" s="44">
        <f t="shared" si="6"/>
        <v>187.64150000000001</v>
      </c>
      <c r="AC50" s="44">
        <f t="shared" si="7"/>
        <v>3752.8090000000011</v>
      </c>
      <c r="AD50" s="44">
        <f t="shared" si="8"/>
        <v>2.0999999998821295E-2</v>
      </c>
      <c r="AE50" s="1" t="s">
        <v>21</v>
      </c>
    </row>
    <row r="51" spans="1:31" x14ac:dyDescent="0.25">
      <c r="A51" s="1">
        <v>1</v>
      </c>
      <c r="B51" s="1" t="s">
        <v>63</v>
      </c>
      <c r="C51" s="1" t="s">
        <v>17</v>
      </c>
      <c r="D51" s="4">
        <v>37447</v>
      </c>
      <c r="E51" s="13">
        <v>5603.82</v>
      </c>
      <c r="F51" s="1" t="s">
        <v>18</v>
      </c>
      <c r="G51" s="1" t="s">
        <v>19</v>
      </c>
      <c r="H51" s="1">
        <v>50</v>
      </c>
      <c r="I51" s="2">
        <v>1457.04</v>
      </c>
      <c r="J51" s="2">
        <v>112.08</v>
      </c>
      <c r="K51" s="2">
        <v>1569.12</v>
      </c>
      <c r="L51" s="13">
        <v>4034.7</v>
      </c>
      <c r="M51" s="2">
        <v>112.07639999999998</v>
      </c>
      <c r="N51" s="2">
        <v>1681.1963999999998</v>
      </c>
      <c r="O51" s="13">
        <v>3922.6235999999999</v>
      </c>
      <c r="P51" s="2">
        <v>112.07639999999998</v>
      </c>
      <c r="Q51" s="2">
        <v>1793.2727999999997</v>
      </c>
      <c r="R51" s="13">
        <v>3810.5472</v>
      </c>
      <c r="S51" s="2">
        <v>112.07639999999998</v>
      </c>
      <c r="T51" s="2">
        <v>1905.3491999999997</v>
      </c>
      <c r="U51" s="13">
        <v>3698.4708000000001</v>
      </c>
      <c r="V51" s="2">
        <f t="shared" si="0"/>
        <v>112.07639999999998</v>
      </c>
      <c r="W51" s="2">
        <f t="shared" si="1"/>
        <v>2017.4255999999996</v>
      </c>
      <c r="X51" s="13">
        <f t="shared" si="2"/>
        <v>3586.3944000000001</v>
      </c>
      <c r="Y51" s="44">
        <f t="shared" si="3"/>
        <v>112.07639999999998</v>
      </c>
      <c r="Z51" s="44">
        <f t="shared" si="4"/>
        <v>2129.5019999999995</v>
      </c>
      <c r="AA51" s="44">
        <f t="shared" si="9"/>
        <v>3474.3180000000002</v>
      </c>
      <c r="AB51" s="44">
        <f t="shared" si="6"/>
        <v>112.07639999999998</v>
      </c>
      <c r="AC51" s="44">
        <f t="shared" si="7"/>
        <v>2241.5783999999994</v>
      </c>
      <c r="AD51" s="44">
        <f t="shared" si="8"/>
        <v>3362.2416000000003</v>
      </c>
      <c r="AE51" s="1" t="s">
        <v>21</v>
      </c>
    </row>
    <row r="52" spans="1:31" x14ac:dyDescent="0.25">
      <c r="A52" s="1">
        <v>1</v>
      </c>
      <c r="B52" s="1" t="s">
        <v>64</v>
      </c>
      <c r="C52" s="1" t="s">
        <v>17</v>
      </c>
      <c r="D52" s="4">
        <v>37447</v>
      </c>
      <c r="E52" s="13">
        <v>113193.67</v>
      </c>
      <c r="F52" s="1" t="s">
        <v>18</v>
      </c>
      <c r="G52" s="1" t="s">
        <v>19</v>
      </c>
      <c r="H52" s="1">
        <v>50</v>
      </c>
      <c r="I52" s="2">
        <v>29430.31</v>
      </c>
      <c r="J52" s="2">
        <v>2263.87</v>
      </c>
      <c r="K52" s="2">
        <v>31694.18</v>
      </c>
      <c r="L52" s="13">
        <v>81499.489999999991</v>
      </c>
      <c r="M52" s="2">
        <v>2263.8733999999999</v>
      </c>
      <c r="N52" s="2">
        <v>33958.053399999997</v>
      </c>
      <c r="O52" s="13">
        <v>79235.616600000008</v>
      </c>
      <c r="P52" s="2">
        <v>2263.8733999999999</v>
      </c>
      <c r="Q52" s="2">
        <v>36221.926799999994</v>
      </c>
      <c r="R52" s="13">
        <v>76971.743199999997</v>
      </c>
      <c r="S52" s="2">
        <v>2263.8733999999999</v>
      </c>
      <c r="T52" s="2">
        <v>38485.800199999991</v>
      </c>
      <c r="U52" s="13">
        <v>74707.869800000015</v>
      </c>
      <c r="V52" s="2">
        <f t="shared" si="0"/>
        <v>2263.8733999999999</v>
      </c>
      <c r="W52" s="2">
        <f t="shared" si="1"/>
        <v>40749.673599999987</v>
      </c>
      <c r="X52" s="13">
        <f t="shared" si="2"/>
        <v>72443.996400000004</v>
      </c>
      <c r="Y52" s="44">
        <f t="shared" si="3"/>
        <v>2263.8733999999999</v>
      </c>
      <c r="Z52" s="44">
        <f t="shared" si="4"/>
        <v>43013.546999999984</v>
      </c>
      <c r="AA52" s="44">
        <f t="shared" si="9"/>
        <v>70180.123000000021</v>
      </c>
      <c r="AB52" s="44">
        <f t="shared" si="6"/>
        <v>2263.8733999999999</v>
      </c>
      <c r="AC52" s="44">
        <f t="shared" si="7"/>
        <v>45277.420399999981</v>
      </c>
      <c r="AD52" s="44">
        <f t="shared" si="8"/>
        <v>67916.24960000001</v>
      </c>
      <c r="AE52" s="1" t="s">
        <v>21</v>
      </c>
    </row>
    <row r="53" spans="1:31" x14ac:dyDescent="0.25">
      <c r="A53" s="1">
        <v>1</v>
      </c>
      <c r="B53" s="1" t="s">
        <v>66</v>
      </c>
      <c r="C53" s="1" t="s">
        <v>17</v>
      </c>
      <c r="D53" s="4">
        <v>37448</v>
      </c>
      <c r="E53" s="13">
        <v>2104.36</v>
      </c>
      <c r="F53" s="1" t="s">
        <v>65</v>
      </c>
      <c r="G53" s="1" t="s">
        <v>19</v>
      </c>
      <c r="H53" s="1">
        <v>15</v>
      </c>
      <c r="I53" s="2">
        <v>1823.77</v>
      </c>
      <c r="J53" s="2">
        <v>140.29</v>
      </c>
      <c r="K53" s="2">
        <v>1964.06</v>
      </c>
      <c r="L53" s="13">
        <v>140.30000000000018</v>
      </c>
      <c r="M53" s="2">
        <v>140.29066666666668</v>
      </c>
      <c r="N53" s="2">
        <v>2104.3506666666667</v>
      </c>
      <c r="O53" s="13">
        <v>9.3333333334157942E-3</v>
      </c>
      <c r="P53" s="2">
        <v>0.01</v>
      </c>
      <c r="Q53" s="2">
        <v>2104.3606666666669</v>
      </c>
      <c r="R53" s="13">
        <v>-6.6666666680248454E-4</v>
      </c>
      <c r="T53" s="2">
        <v>2104.36</v>
      </c>
      <c r="U53" s="13">
        <v>0</v>
      </c>
      <c r="V53" s="2">
        <f t="shared" si="0"/>
        <v>0</v>
      </c>
      <c r="W53" s="2">
        <f t="shared" si="1"/>
        <v>2104.36</v>
      </c>
      <c r="X53" s="13">
        <f t="shared" si="2"/>
        <v>0</v>
      </c>
      <c r="Y53" s="44">
        <f t="shared" si="3"/>
        <v>0</v>
      </c>
      <c r="Z53" s="44">
        <f t="shared" si="4"/>
        <v>2104.36</v>
      </c>
      <c r="AA53" s="44">
        <f t="shared" si="9"/>
        <v>0</v>
      </c>
      <c r="AB53" s="44">
        <f t="shared" si="6"/>
        <v>0</v>
      </c>
      <c r="AC53" s="44">
        <f t="shared" si="7"/>
        <v>2104.36</v>
      </c>
      <c r="AD53" s="44">
        <f t="shared" si="8"/>
        <v>0</v>
      </c>
      <c r="AE53" s="1" t="s">
        <v>21</v>
      </c>
    </row>
    <row r="54" spans="1:31" x14ac:dyDescent="0.25">
      <c r="A54" s="1">
        <v>1</v>
      </c>
      <c r="B54" s="1" t="s">
        <v>67</v>
      </c>
      <c r="C54" s="1" t="s">
        <v>17</v>
      </c>
      <c r="D54" s="4">
        <v>37448</v>
      </c>
      <c r="E54" s="13">
        <v>56.1</v>
      </c>
      <c r="F54" s="1" t="s">
        <v>65</v>
      </c>
      <c r="G54" s="1" t="s">
        <v>19</v>
      </c>
      <c r="H54" s="1">
        <v>20</v>
      </c>
      <c r="I54" s="2">
        <v>36.53</v>
      </c>
      <c r="J54" s="2">
        <v>2.81</v>
      </c>
      <c r="K54" s="2">
        <v>39.340000000000003</v>
      </c>
      <c r="L54" s="13">
        <v>16.759999999999998</v>
      </c>
      <c r="M54" s="2">
        <v>2.8050000000000002</v>
      </c>
      <c r="N54" s="2">
        <v>42.145000000000003</v>
      </c>
      <c r="O54" s="13">
        <v>13.954999999999998</v>
      </c>
      <c r="P54" s="2">
        <v>2.8050000000000002</v>
      </c>
      <c r="Q54" s="2">
        <v>44.95</v>
      </c>
      <c r="R54" s="13">
        <v>11.149999999999999</v>
      </c>
      <c r="S54" s="2">
        <v>2.8050000000000002</v>
      </c>
      <c r="T54" s="2">
        <v>47.755000000000003</v>
      </c>
      <c r="U54" s="13">
        <v>8.3449999999999989</v>
      </c>
      <c r="V54" s="2">
        <f t="shared" si="0"/>
        <v>2.8050000000000002</v>
      </c>
      <c r="W54" s="2">
        <f t="shared" si="1"/>
        <v>50.56</v>
      </c>
      <c r="X54" s="13">
        <f t="shared" si="2"/>
        <v>5.5399999999999991</v>
      </c>
      <c r="Y54" s="44">
        <v>5.54</v>
      </c>
      <c r="Z54" s="44">
        <f t="shared" si="4"/>
        <v>56.1</v>
      </c>
      <c r="AA54" s="44">
        <f t="shared" si="9"/>
        <v>0</v>
      </c>
      <c r="AB54" s="44">
        <f t="shared" si="6"/>
        <v>0</v>
      </c>
      <c r="AC54" s="44">
        <f t="shared" si="7"/>
        <v>56.1</v>
      </c>
      <c r="AD54" s="44">
        <f t="shared" si="8"/>
        <v>0</v>
      </c>
      <c r="AE54" s="1" t="s">
        <v>21</v>
      </c>
    </row>
    <row r="55" spans="1:31" x14ac:dyDescent="0.25">
      <c r="A55" s="1">
        <v>1</v>
      </c>
      <c r="B55" s="1" t="s">
        <v>68</v>
      </c>
      <c r="C55" s="1" t="s">
        <v>17</v>
      </c>
      <c r="D55" s="4">
        <v>37448</v>
      </c>
      <c r="E55" s="13">
        <v>511.88</v>
      </c>
      <c r="F55" s="1" t="s">
        <v>65</v>
      </c>
      <c r="G55" s="1" t="s">
        <v>19</v>
      </c>
      <c r="H55" s="1">
        <v>15</v>
      </c>
      <c r="I55" s="2">
        <v>443.69</v>
      </c>
      <c r="J55" s="2">
        <v>34.130000000000003</v>
      </c>
      <c r="K55" s="2">
        <v>477.82</v>
      </c>
      <c r="L55" s="13">
        <v>34.06</v>
      </c>
      <c r="M55" s="2">
        <v>34.06</v>
      </c>
      <c r="N55" s="2">
        <v>511.88</v>
      </c>
      <c r="O55" s="13">
        <v>0</v>
      </c>
      <c r="P55" s="2">
        <v>0</v>
      </c>
      <c r="Q55" s="2">
        <v>511.88</v>
      </c>
      <c r="R55" s="13">
        <v>0</v>
      </c>
      <c r="T55" s="2">
        <v>511.88</v>
      </c>
      <c r="U55" s="13">
        <v>0</v>
      </c>
      <c r="V55" s="2">
        <f t="shared" si="0"/>
        <v>0</v>
      </c>
      <c r="W55" s="2">
        <f t="shared" si="1"/>
        <v>511.88</v>
      </c>
      <c r="X55" s="13">
        <f t="shared" si="2"/>
        <v>0</v>
      </c>
      <c r="Y55" s="44">
        <f t="shared" si="3"/>
        <v>0</v>
      </c>
      <c r="Z55" s="44">
        <f t="shared" si="4"/>
        <v>511.88</v>
      </c>
      <c r="AA55" s="44">
        <f t="shared" si="9"/>
        <v>0</v>
      </c>
      <c r="AB55" s="44">
        <f t="shared" si="6"/>
        <v>0</v>
      </c>
      <c r="AC55" s="44">
        <f t="shared" si="7"/>
        <v>511.88</v>
      </c>
      <c r="AD55" s="44">
        <f t="shared" si="8"/>
        <v>0</v>
      </c>
      <c r="AE55" s="1" t="s">
        <v>21</v>
      </c>
    </row>
    <row r="56" spans="1:31" x14ac:dyDescent="0.25">
      <c r="A56" s="1">
        <v>1</v>
      </c>
      <c r="B56" s="1" t="s">
        <v>69</v>
      </c>
      <c r="C56" s="1" t="s">
        <v>17</v>
      </c>
      <c r="D56" s="4">
        <v>37469</v>
      </c>
      <c r="E56" s="13">
        <v>2359.71</v>
      </c>
      <c r="F56" s="1" t="s">
        <v>38</v>
      </c>
      <c r="G56" s="1" t="s">
        <v>19</v>
      </c>
      <c r="H56" s="1">
        <v>20</v>
      </c>
      <c r="I56" s="2">
        <v>1524.03</v>
      </c>
      <c r="J56" s="2">
        <v>117.99</v>
      </c>
      <c r="K56" s="2">
        <v>1642.02</v>
      </c>
      <c r="L56" s="13">
        <v>717.69</v>
      </c>
      <c r="M56" s="2">
        <v>117.9855</v>
      </c>
      <c r="N56" s="2">
        <v>1760.0055</v>
      </c>
      <c r="O56" s="13">
        <v>599.70450000000005</v>
      </c>
      <c r="P56" s="2">
        <v>117.9855</v>
      </c>
      <c r="Q56" s="2">
        <v>1877.991</v>
      </c>
      <c r="R56" s="13">
        <v>481.71900000000005</v>
      </c>
      <c r="S56" s="2">
        <v>117.9855</v>
      </c>
      <c r="T56" s="2">
        <v>1995.9765</v>
      </c>
      <c r="U56" s="13">
        <v>363.73350000000005</v>
      </c>
      <c r="V56" s="2">
        <f t="shared" si="0"/>
        <v>117.9855</v>
      </c>
      <c r="W56" s="2">
        <f t="shared" si="1"/>
        <v>2113.962</v>
      </c>
      <c r="X56" s="13">
        <f t="shared" si="2"/>
        <v>245.74800000000005</v>
      </c>
      <c r="Y56" s="44">
        <f t="shared" si="3"/>
        <v>117.9855</v>
      </c>
      <c r="Z56" s="44">
        <f t="shared" si="4"/>
        <v>2231.9475000000002</v>
      </c>
      <c r="AA56" s="44">
        <f t="shared" si="9"/>
        <v>127.76249999999982</v>
      </c>
      <c r="AB56" s="44">
        <f t="shared" si="6"/>
        <v>117.9855</v>
      </c>
      <c r="AC56" s="44">
        <f t="shared" si="7"/>
        <v>2349.933</v>
      </c>
      <c r="AD56" s="44">
        <f t="shared" si="8"/>
        <v>9.7770000000000437</v>
      </c>
      <c r="AE56" s="1" t="s">
        <v>21</v>
      </c>
    </row>
    <row r="57" spans="1:31" x14ac:dyDescent="0.25">
      <c r="A57" s="1">
        <v>1</v>
      </c>
      <c r="B57" s="1" t="s">
        <v>70</v>
      </c>
      <c r="C57" s="1" t="s">
        <v>17</v>
      </c>
      <c r="D57" s="4">
        <v>37469</v>
      </c>
      <c r="E57" s="13">
        <v>39475.620000000003</v>
      </c>
      <c r="F57" s="1" t="s">
        <v>38</v>
      </c>
      <c r="G57" s="1" t="s">
        <v>19</v>
      </c>
      <c r="H57" s="1">
        <v>50</v>
      </c>
      <c r="I57" s="2">
        <v>10197.84</v>
      </c>
      <c r="J57" s="2">
        <v>789.51</v>
      </c>
      <c r="K57" s="2">
        <v>10987.35</v>
      </c>
      <c r="L57" s="13">
        <v>28488.270000000004</v>
      </c>
      <c r="M57" s="2">
        <v>789.51240000000007</v>
      </c>
      <c r="N57" s="2">
        <v>11776.8624</v>
      </c>
      <c r="O57" s="13">
        <v>27698.757600000004</v>
      </c>
      <c r="P57" s="2">
        <v>789.51240000000007</v>
      </c>
      <c r="Q57" s="2">
        <v>12566.3748</v>
      </c>
      <c r="R57" s="13">
        <v>26909.245200000005</v>
      </c>
      <c r="S57" s="2">
        <v>789.51240000000007</v>
      </c>
      <c r="T57" s="2">
        <v>13355.887199999999</v>
      </c>
      <c r="U57" s="13">
        <v>26119.732800000005</v>
      </c>
      <c r="V57" s="2">
        <f t="shared" si="0"/>
        <v>789.51240000000007</v>
      </c>
      <c r="W57" s="2">
        <f t="shared" si="1"/>
        <v>14145.399599999999</v>
      </c>
      <c r="X57" s="13">
        <f t="shared" si="2"/>
        <v>25330.220400000006</v>
      </c>
      <c r="Y57" s="44">
        <f t="shared" si="3"/>
        <v>789.51240000000007</v>
      </c>
      <c r="Z57" s="44">
        <f t="shared" si="4"/>
        <v>14934.911999999998</v>
      </c>
      <c r="AA57" s="44">
        <f t="shared" si="9"/>
        <v>24540.708000000006</v>
      </c>
      <c r="AB57" s="44">
        <f t="shared" si="6"/>
        <v>789.51240000000007</v>
      </c>
      <c r="AC57" s="44">
        <f t="shared" si="7"/>
        <v>15724.424399999998</v>
      </c>
      <c r="AD57" s="44">
        <f t="shared" si="8"/>
        <v>23751.195600000006</v>
      </c>
      <c r="AE57" s="1" t="s">
        <v>21</v>
      </c>
    </row>
    <row r="58" spans="1:31" x14ac:dyDescent="0.25">
      <c r="A58" s="1">
        <v>1</v>
      </c>
      <c r="B58" s="1" t="s">
        <v>71</v>
      </c>
      <c r="C58" s="1" t="s">
        <v>17</v>
      </c>
      <c r="D58" s="4">
        <v>37474</v>
      </c>
      <c r="E58" s="13">
        <v>163705.22</v>
      </c>
      <c r="F58" s="1" t="s">
        <v>18</v>
      </c>
      <c r="G58" s="1" t="s">
        <v>19</v>
      </c>
      <c r="H58" s="1">
        <v>50</v>
      </c>
      <c r="I58" s="2">
        <v>42290.46</v>
      </c>
      <c r="J58" s="2">
        <v>3274.1</v>
      </c>
      <c r="K58" s="2">
        <v>45564.56</v>
      </c>
      <c r="L58" s="13">
        <v>118140.66</v>
      </c>
      <c r="M58" s="2">
        <v>3274.1044000000002</v>
      </c>
      <c r="N58" s="2">
        <v>48838.664399999994</v>
      </c>
      <c r="O58" s="13">
        <v>114866.55560000001</v>
      </c>
      <c r="P58" s="2">
        <v>3274.1044000000002</v>
      </c>
      <c r="Q58" s="2">
        <v>52112.768799999991</v>
      </c>
      <c r="R58" s="13">
        <v>111592.45120000001</v>
      </c>
      <c r="S58" s="2">
        <v>3274.1044000000002</v>
      </c>
      <c r="T58" s="2">
        <v>55386.873199999987</v>
      </c>
      <c r="U58" s="13">
        <v>108318.34680000001</v>
      </c>
      <c r="V58" s="2">
        <f t="shared" si="0"/>
        <v>3274.1044000000002</v>
      </c>
      <c r="W58" s="2">
        <f t="shared" si="1"/>
        <v>58660.977599999984</v>
      </c>
      <c r="X58" s="13">
        <f t="shared" si="2"/>
        <v>105044.24240000002</v>
      </c>
      <c r="Y58" s="44">
        <f t="shared" si="3"/>
        <v>3274.1044000000002</v>
      </c>
      <c r="Z58" s="44">
        <f t="shared" si="4"/>
        <v>61935.08199999998</v>
      </c>
      <c r="AA58" s="44">
        <f t="shared" si="9"/>
        <v>101770.13800000002</v>
      </c>
      <c r="AB58" s="44">
        <f t="shared" si="6"/>
        <v>3274.1044000000002</v>
      </c>
      <c r="AC58" s="44">
        <f t="shared" si="7"/>
        <v>65209.186399999977</v>
      </c>
      <c r="AD58" s="44">
        <f t="shared" si="8"/>
        <v>98496.033600000024</v>
      </c>
      <c r="AE58" s="1" t="s">
        <v>21</v>
      </c>
    </row>
    <row r="59" spans="1:31" x14ac:dyDescent="0.25">
      <c r="A59" s="1">
        <v>1</v>
      </c>
      <c r="B59" s="1" t="s">
        <v>72</v>
      </c>
      <c r="C59" s="1" t="s">
        <v>17</v>
      </c>
      <c r="D59" s="4">
        <v>37474</v>
      </c>
      <c r="E59" s="13">
        <v>87902.62</v>
      </c>
      <c r="F59" s="1" t="s">
        <v>18</v>
      </c>
      <c r="G59" s="1" t="s">
        <v>19</v>
      </c>
      <c r="H59" s="1">
        <v>50</v>
      </c>
      <c r="I59" s="2">
        <v>22708.15</v>
      </c>
      <c r="J59" s="2">
        <v>1758.05</v>
      </c>
      <c r="K59" s="2">
        <v>24466.2</v>
      </c>
      <c r="L59" s="13">
        <v>63436.42</v>
      </c>
      <c r="M59" s="2">
        <v>1758.0523999999996</v>
      </c>
      <c r="N59" s="2">
        <v>26224.252400000001</v>
      </c>
      <c r="O59" s="13">
        <v>61678.367599999998</v>
      </c>
      <c r="P59" s="2">
        <v>1758.0523999999996</v>
      </c>
      <c r="Q59" s="2">
        <v>27982.304800000002</v>
      </c>
      <c r="R59" s="13">
        <v>59920.315199999997</v>
      </c>
      <c r="S59" s="2">
        <v>1758.0523999999996</v>
      </c>
      <c r="T59" s="2">
        <v>29740.357200000002</v>
      </c>
      <c r="U59" s="13">
        <v>58162.262799999997</v>
      </c>
      <c r="V59" s="2">
        <f t="shared" si="0"/>
        <v>1758.0523999999996</v>
      </c>
      <c r="W59" s="2">
        <f t="shared" si="1"/>
        <v>31498.409600000003</v>
      </c>
      <c r="X59" s="13">
        <f t="shared" si="2"/>
        <v>56404.210399999996</v>
      </c>
      <c r="Y59" s="44">
        <f t="shared" si="3"/>
        <v>1758.0523999999996</v>
      </c>
      <c r="Z59" s="44">
        <f t="shared" si="4"/>
        <v>33256.462</v>
      </c>
      <c r="AA59" s="44">
        <f t="shared" si="9"/>
        <v>54646.157999999996</v>
      </c>
      <c r="AB59" s="44">
        <f t="shared" si="6"/>
        <v>1758.0523999999996</v>
      </c>
      <c r="AC59" s="44">
        <f t="shared" si="7"/>
        <v>35014.5144</v>
      </c>
      <c r="AD59" s="44">
        <f t="shared" si="8"/>
        <v>52888.105599999995</v>
      </c>
      <c r="AE59" s="1" t="s">
        <v>21</v>
      </c>
    </row>
    <row r="60" spans="1:31" x14ac:dyDescent="0.25">
      <c r="A60" s="1">
        <v>1</v>
      </c>
      <c r="B60" s="1" t="s">
        <v>73</v>
      </c>
      <c r="C60" s="1" t="s">
        <v>17</v>
      </c>
      <c r="D60" s="4">
        <v>37474</v>
      </c>
      <c r="E60" s="13">
        <v>8104.47</v>
      </c>
      <c r="F60" s="1" t="s">
        <v>18</v>
      </c>
      <c r="G60" s="1" t="s">
        <v>19</v>
      </c>
      <c r="H60" s="1">
        <v>50</v>
      </c>
      <c r="I60" s="2">
        <v>2093.66</v>
      </c>
      <c r="J60" s="2">
        <v>162.09</v>
      </c>
      <c r="K60" s="2">
        <v>2255.75</v>
      </c>
      <c r="L60" s="13">
        <v>5848.72</v>
      </c>
      <c r="M60" s="2">
        <v>162.08940000000001</v>
      </c>
      <c r="N60" s="2">
        <v>2417.8393999999998</v>
      </c>
      <c r="O60" s="13">
        <v>5686.6306000000004</v>
      </c>
      <c r="P60" s="2">
        <v>162.08940000000001</v>
      </c>
      <c r="Q60" s="2">
        <v>2579.9287999999997</v>
      </c>
      <c r="R60" s="13">
        <v>5524.5412000000006</v>
      </c>
      <c r="S60" s="2">
        <v>162.08940000000001</v>
      </c>
      <c r="T60" s="2">
        <v>2742.0181999999995</v>
      </c>
      <c r="U60" s="13">
        <v>5362.4518000000007</v>
      </c>
      <c r="V60" s="2">
        <f t="shared" si="0"/>
        <v>162.08940000000001</v>
      </c>
      <c r="W60" s="2">
        <f t="shared" si="1"/>
        <v>2904.1075999999994</v>
      </c>
      <c r="X60" s="13">
        <f t="shared" si="2"/>
        <v>5200.3624000000009</v>
      </c>
      <c r="Y60" s="44">
        <f t="shared" si="3"/>
        <v>162.08940000000001</v>
      </c>
      <c r="Z60" s="44">
        <f t="shared" si="4"/>
        <v>3066.1969999999992</v>
      </c>
      <c r="AA60" s="44">
        <f t="shared" si="9"/>
        <v>5038.273000000001</v>
      </c>
      <c r="AB60" s="44">
        <f t="shared" si="6"/>
        <v>162.08940000000001</v>
      </c>
      <c r="AC60" s="44">
        <f t="shared" si="7"/>
        <v>3228.286399999999</v>
      </c>
      <c r="AD60" s="44">
        <f t="shared" si="8"/>
        <v>4876.1836000000012</v>
      </c>
      <c r="AE60" s="1" t="s">
        <v>21</v>
      </c>
    </row>
    <row r="61" spans="1:31" x14ac:dyDescent="0.25">
      <c r="A61" s="1">
        <v>1</v>
      </c>
      <c r="B61" s="1" t="s">
        <v>74</v>
      </c>
      <c r="C61" s="1" t="s">
        <v>17</v>
      </c>
      <c r="D61" s="4">
        <v>37474</v>
      </c>
      <c r="E61" s="13">
        <v>4351.75</v>
      </c>
      <c r="F61" s="1" t="s">
        <v>18</v>
      </c>
      <c r="G61" s="1" t="s">
        <v>19</v>
      </c>
      <c r="H61" s="1">
        <v>50</v>
      </c>
      <c r="I61" s="2">
        <v>1124.26</v>
      </c>
      <c r="J61" s="2">
        <v>87.04</v>
      </c>
      <c r="K61" s="2">
        <v>1211.3</v>
      </c>
      <c r="L61" s="13">
        <v>3140.45</v>
      </c>
      <c r="M61" s="2">
        <v>87.034999999999997</v>
      </c>
      <c r="N61" s="2">
        <v>1298.335</v>
      </c>
      <c r="O61" s="13">
        <v>3053.415</v>
      </c>
      <c r="P61" s="2">
        <v>87.034999999999997</v>
      </c>
      <c r="Q61" s="2">
        <v>1385.3700000000001</v>
      </c>
      <c r="R61" s="13">
        <v>2966.38</v>
      </c>
      <c r="S61" s="2">
        <v>87.034999999999997</v>
      </c>
      <c r="T61" s="2">
        <v>1472.4050000000002</v>
      </c>
      <c r="U61" s="13">
        <v>2879.3449999999998</v>
      </c>
      <c r="V61" s="2">
        <f t="shared" si="0"/>
        <v>87.034999999999997</v>
      </c>
      <c r="W61" s="2">
        <f t="shared" si="1"/>
        <v>1559.4400000000003</v>
      </c>
      <c r="X61" s="13">
        <f t="shared" si="2"/>
        <v>2792.3099999999995</v>
      </c>
      <c r="Y61" s="44">
        <f t="shared" si="3"/>
        <v>87.034999999999997</v>
      </c>
      <c r="Z61" s="44">
        <f t="shared" si="4"/>
        <v>1646.4750000000004</v>
      </c>
      <c r="AA61" s="44">
        <f t="shared" si="9"/>
        <v>2705.2749999999996</v>
      </c>
      <c r="AB61" s="44">
        <f t="shared" si="6"/>
        <v>87.034999999999997</v>
      </c>
      <c r="AC61" s="44">
        <f t="shared" si="7"/>
        <v>1733.5100000000004</v>
      </c>
      <c r="AD61" s="44">
        <f t="shared" si="8"/>
        <v>2618.2399999999998</v>
      </c>
      <c r="AE61" s="1" t="s">
        <v>21</v>
      </c>
    </row>
    <row r="62" spans="1:31" x14ac:dyDescent="0.25">
      <c r="A62" s="1">
        <v>1</v>
      </c>
      <c r="B62" s="1" t="s">
        <v>75</v>
      </c>
      <c r="C62" s="1" t="s">
        <v>17</v>
      </c>
      <c r="D62" s="4">
        <v>37474</v>
      </c>
      <c r="E62" s="13">
        <v>117653.17</v>
      </c>
      <c r="F62" s="1" t="s">
        <v>38</v>
      </c>
      <c r="G62" s="1" t="s">
        <v>19</v>
      </c>
      <c r="H62" s="1">
        <v>20</v>
      </c>
      <c r="I62" s="2">
        <v>75984.36</v>
      </c>
      <c r="J62" s="2">
        <v>5882.66</v>
      </c>
      <c r="K62" s="2">
        <v>81867.02</v>
      </c>
      <c r="L62" s="13">
        <v>35786.149999999994</v>
      </c>
      <c r="M62" s="2">
        <v>5882.6584999999995</v>
      </c>
      <c r="N62" s="2">
        <v>87749.678500000009</v>
      </c>
      <c r="O62" s="13">
        <v>29903.491499999989</v>
      </c>
      <c r="P62" s="2">
        <v>5882.6584999999995</v>
      </c>
      <c r="Q62" s="2">
        <v>93632.337000000014</v>
      </c>
      <c r="R62" s="13">
        <v>24020.832999999984</v>
      </c>
      <c r="S62" s="2">
        <v>5882.6584999999995</v>
      </c>
      <c r="T62" s="2">
        <v>99514.995500000019</v>
      </c>
      <c r="U62" s="13">
        <v>18138.174499999979</v>
      </c>
      <c r="V62" s="2">
        <f t="shared" si="0"/>
        <v>5882.6584999999995</v>
      </c>
      <c r="W62" s="2">
        <f t="shared" si="1"/>
        <v>105397.65400000002</v>
      </c>
      <c r="X62" s="13">
        <f t="shared" si="2"/>
        <v>12255.515999999974</v>
      </c>
      <c r="Y62" s="44">
        <f t="shared" si="3"/>
        <v>5882.6584999999995</v>
      </c>
      <c r="Z62" s="44">
        <f t="shared" si="4"/>
        <v>111280.31250000003</v>
      </c>
      <c r="AA62" s="44">
        <f t="shared" si="9"/>
        <v>6372.8574999999691</v>
      </c>
      <c r="AB62" s="44">
        <f t="shared" si="6"/>
        <v>5882.6584999999995</v>
      </c>
      <c r="AC62" s="44">
        <f t="shared" si="7"/>
        <v>117162.97100000003</v>
      </c>
      <c r="AD62" s="44">
        <f t="shared" si="8"/>
        <v>490.19899999996414</v>
      </c>
      <c r="AE62" s="1" t="s">
        <v>21</v>
      </c>
    </row>
    <row r="63" spans="1:31" x14ac:dyDescent="0.25">
      <c r="A63" s="1">
        <v>1</v>
      </c>
      <c r="B63" s="1" t="s">
        <v>76</v>
      </c>
      <c r="C63" s="1" t="s">
        <v>17</v>
      </c>
      <c r="D63" s="4">
        <v>37474</v>
      </c>
      <c r="E63" s="13">
        <v>5824.59</v>
      </c>
      <c r="F63" s="1" t="s">
        <v>38</v>
      </c>
      <c r="G63" s="1" t="s">
        <v>19</v>
      </c>
      <c r="H63" s="1">
        <v>50</v>
      </c>
      <c r="I63" s="2">
        <v>1504.66</v>
      </c>
      <c r="J63" s="2">
        <v>116.49</v>
      </c>
      <c r="K63" s="2">
        <v>1621.15</v>
      </c>
      <c r="L63" s="13">
        <v>4203.4400000000005</v>
      </c>
      <c r="M63" s="2">
        <v>116.49179999999998</v>
      </c>
      <c r="N63" s="2">
        <v>1737.6418000000001</v>
      </c>
      <c r="O63" s="13">
        <v>4086.9481999999998</v>
      </c>
      <c r="P63" s="2">
        <v>116.49179999999998</v>
      </c>
      <c r="Q63" s="2">
        <v>1854.1336000000001</v>
      </c>
      <c r="R63" s="13">
        <v>3970.4564</v>
      </c>
      <c r="S63" s="2">
        <v>116.49179999999998</v>
      </c>
      <c r="T63" s="2">
        <v>1970.6254000000001</v>
      </c>
      <c r="U63" s="13">
        <v>3853.9646000000002</v>
      </c>
      <c r="V63" s="2">
        <f t="shared" si="0"/>
        <v>116.49179999999998</v>
      </c>
      <c r="W63" s="2">
        <f t="shared" si="1"/>
        <v>2087.1172000000001</v>
      </c>
      <c r="X63" s="13">
        <f t="shared" si="2"/>
        <v>3737.4728</v>
      </c>
      <c r="Y63" s="44">
        <f t="shared" si="3"/>
        <v>116.49179999999998</v>
      </c>
      <c r="Z63" s="44">
        <f t="shared" si="4"/>
        <v>2203.6089999999999</v>
      </c>
      <c r="AA63" s="44">
        <f t="shared" si="9"/>
        <v>3620.9810000000002</v>
      </c>
      <c r="AB63" s="44">
        <f t="shared" si="6"/>
        <v>116.49179999999998</v>
      </c>
      <c r="AC63" s="44">
        <f t="shared" si="7"/>
        <v>2320.1007999999997</v>
      </c>
      <c r="AD63" s="44">
        <f t="shared" si="8"/>
        <v>3504.4892000000004</v>
      </c>
      <c r="AE63" s="1" t="s">
        <v>21</v>
      </c>
    </row>
    <row r="64" spans="1:31" x14ac:dyDescent="0.25">
      <c r="A64" s="1">
        <v>1</v>
      </c>
      <c r="B64" s="1" t="s">
        <v>77</v>
      </c>
      <c r="C64" s="1" t="s">
        <v>17</v>
      </c>
      <c r="D64" s="4">
        <v>37497</v>
      </c>
      <c r="E64" s="13">
        <v>19246.23</v>
      </c>
      <c r="F64" s="1" t="s">
        <v>38</v>
      </c>
      <c r="G64" s="1" t="s">
        <v>19</v>
      </c>
      <c r="H64" s="1">
        <v>50</v>
      </c>
      <c r="I64" s="2">
        <v>4971.8900000000003</v>
      </c>
      <c r="J64" s="2">
        <v>384.92</v>
      </c>
      <c r="K64" s="2">
        <v>5356.81</v>
      </c>
      <c r="L64" s="13">
        <v>13889.419999999998</v>
      </c>
      <c r="M64" s="2">
        <v>384.9246</v>
      </c>
      <c r="N64" s="2">
        <v>5741.7346000000007</v>
      </c>
      <c r="O64" s="13">
        <v>13504.4954</v>
      </c>
      <c r="P64" s="2">
        <v>384.9246</v>
      </c>
      <c r="Q64" s="2">
        <v>6126.659200000001</v>
      </c>
      <c r="R64" s="13">
        <v>13119.570799999998</v>
      </c>
      <c r="S64" s="2">
        <v>384.9246</v>
      </c>
      <c r="T64" s="2">
        <v>6511.5838000000012</v>
      </c>
      <c r="U64" s="13">
        <v>12734.646199999999</v>
      </c>
      <c r="V64" s="2">
        <f t="shared" si="0"/>
        <v>384.9246</v>
      </c>
      <c r="W64" s="2">
        <f t="shared" si="1"/>
        <v>6896.5084000000015</v>
      </c>
      <c r="X64" s="13">
        <f t="shared" si="2"/>
        <v>12349.721599999997</v>
      </c>
      <c r="Y64" s="44">
        <f t="shared" si="3"/>
        <v>384.9246</v>
      </c>
      <c r="Z64" s="44">
        <f t="shared" si="4"/>
        <v>7281.4330000000018</v>
      </c>
      <c r="AA64" s="44">
        <f t="shared" si="9"/>
        <v>11964.796999999999</v>
      </c>
      <c r="AB64" s="44">
        <f t="shared" si="6"/>
        <v>384.9246</v>
      </c>
      <c r="AC64" s="44">
        <f t="shared" si="7"/>
        <v>7666.3576000000021</v>
      </c>
      <c r="AD64" s="44">
        <f t="shared" si="8"/>
        <v>11579.872399999997</v>
      </c>
      <c r="AE64" s="1" t="s">
        <v>21</v>
      </c>
    </row>
    <row r="65" spans="1:31" x14ac:dyDescent="0.25">
      <c r="A65" s="1">
        <v>1</v>
      </c>
      <c r="B65" s="1" t="s">
        <v>78</v>
      </c>
      <c r="C65" s="1" t="s">
        <v>17</v>
      </c>
      <c r="D65" s="4">
        <v>37503</v>
      </c>
      <c r="E65" s="13">
        <v>644</v>
      </c>
      <c r="F65" s="1" t="s">
        <v>18</v>
      </c>
      <c r="G65" s="1" t="s">
        <v>19</v>
      </c>
      <c r="H65" s="1">
        <v>50</v>
      </c>
      <c r="I65" s="2">
        <v>165.29</v>
      </c>
      <c r="J65" s="2">
        <v>12.88</v>
      </c>
      <c r="K65" s="2">
        <v>178.17</v>
      </c>
      <c r="L65" s="13">
        <v>465.83000000000004</v>
      </c>
      <c r="M65" s="2">
        <v>12.880000000000003</v>
      </c>
      <c r="N65" s="2">
        <v>191.04999999999998</v>
      </c>
      <c r="O65" s="13">
        <v>452.95000000000005</v>
      </c>
      <c r="P65" s="2">
        <v>12.880000000000003</v>
      </c>
      <c r="Q65" s="2">
        <v>203.92999999999998</v>
      </c>
      <c r="R65" s="13">
        <v>440.07000000000005</v>
      </c>
      <c r="S65" s="2">
        <v>12.880000000000003</v>
      </c>
      <c r="T65" s="2">
        <v>216.80999999999997</v>
      </c>
      <c r="U65" s="13">
        <v>427.19000000000005</v>
      </c>
      <c r="V65" s="2">
        <f t="shared" si="0"/>
        <v>12.880000000000003</v>
      </c>
      <c r="W65" s="2">
        <f t="shared" si="1"/>
        <v>229.68999999999997</v>
      </c>
      <c r="X65" s="13">
        <f t="shared" si="2"/>
        <v>414.31000000000006</v>
      </c>
      <c r="Y65" s="44">
        <f t="shared" si="3"/>
        <v>12.880000000000003</v>
      </c>
      <c r="Z65" s="44">
        <f t="shared" si="4"/>
        <v>242.56999999999996</v>
      </c>
      <c r="AA65" s="44">
        <f t="shared" si="9"/>
        <v>401.43000000000006</v>
      </c>
      <c r="AB65" s="44">
        <f t="shared" si="6"/>
        <v>12.880000000000003</v>
      </c>
      <c r="AC65" s="44">
        <f t="shared" si="7"/>
        <v>255.44999999999996</v>
      </c>
      <c r="AD65" s="44">
        <f t="shared" si="8"/>
        <v>388.55000000000007</v>
      </c>
      <c r="AE65" s="1" t="s">
        <v>21</v>
      </c>
    </row>
    <row r="66" spans="1:31" x14ac:dyDescent="0.25">
      <c r="A66" s="1">
        <v>1</v>
      </c>
      <c r="B66" s="1" t="s">
        <v>79</v>
      </c>
      <c r="C66" s="1" t="s">
        <v>17</v>
      </c>
      <c r="D66" s="4">
        <v>37503</v>
      </c>
      <c r="E66" s="13">
        <v>4.6500000000000004</v>
      </c>
      <c r="F66" s="1" t="s">
        <v>38</v>
      </c>
      <c r="G66" s="1" t="s">
        <v>19</v>
      </c>
      <c r="H66" s="1">
        <v>20</v>
      </c>
      <c r="I66" s="2">
        <v>2.95</v>
      </c>
      <c r="J66" s="2">
        <v>0.23</v>
      </c>
      <c r="K66" s="2">
        <v>3.18</v>
      </c>
      <c r="L66" s="13">
        <v>1.4700000000000002</v>
      </c>
      <c r="M66" s="2">
        <v>0.23249999999999998</v>
      </c>
      <c r="N66" s="2">
        <v>3.4125000000000001</v>
      </c>
      <c r="O66" s="13">
        <v>1.2375000000000003</v>
      </c>
      <c r="P66" s="2">
        <v>0.23249999999999998</v>
      </c>
      <c r="Q66" s="2">
        <v>3.645</v>
      </c>
      <c r="R66" s="13">
        <v>1.0050000000000003</v>
      </c>
      <c r="S66" s="2">
        <v>0.23249999999999998</v>
      </c>
      <c r="T66" s="2">
        <v>3.8774999999999999</v>
      </c>
      <c r="U66" s="13">
        <v>0.77250000000000041</v>
      </c>
      <c r="V66" s="2">
        <f t="shared" si="0"/>
        <v>0.23249999999999998</v>
      </c>
      <c r="W66" s="2">
        <f t="shared" si="1"/>
        <v>4.1100000000000003</v>
      </c>
      <c r="X66" s="13">
        <f t="shared" si="2"/>
        <v>0.54</v>
      </c>
      <c r="Y66" s="44">
        <f t="shared" si="3"/>
        <v>0.23249999999999998</v>
      </c>
      <c r="Z66" s="44">
        <f t="shared" si="4"/>
        <v>4.3425000000000002</v>
      </c>
      <c r="AA66" s="44">
        <f t="shared" si="9"/>
        <v>0.30750000000000011</v>
      </c>
      <c r="AB66" s="44">
        <f t="shared" si="6"/>
        <v>0.23249999999999998</v>
      </c>
      <c r="AC66" s="44">
        <f t="shared" si="7"/>
        <v>4.5750000000000002</v>
      </c>
      <c r="AD66" s="44">
        <f t="shared" si="8"/>
        <v>7.5000000000000178E-2</v>
      </c>
      <c r="AE66" s="1" t="s">
        <v>21</v>
      </c>
    </row>
    <row r="67" spans="1:31" x14ac:dyDescent="0.25">
      <c r="A67" s="1">
        <v>1</v>
      </c>
      <c r="B67" s="1" t="s">
        <v>80</v>
      </c>
      <c r="C67" s="1" t="s">
        <v>17</v>
      </c>
      <c r="D67" s="4">
        <v>37503</v>
      </c>
      <c r="E67" s="13">
        <v>776</v>
      </c>
      <c r="F67" s="1" t="s">
        <v>38</v>
      </c>
      <c r="G67" s="1" t="s">
        <v>19</v>
      </c>
      <c r="H67" s="1">
        <v>20</v>
      </c>
      <c r="I67" s="2">
        <v>497.93</v>
      </c>
      <c r="J67" s="2">
        <v>38.799999999999997</v>
      </c>
      <c r="K67" s="2">
        <v>536.73</v>
      </c>
      <c r="L67" s="13">
        <v>239.26999999999998</v>
      </c>
      <c r="M67" s="2">
        <v>38.799999999999997</v>
      </c>
      <c r="N67" s="2">
        <v>575.53</v>
      </c>
      <c r="O67" s="13">
        <v>200.47000000000003</v>
      </c>
      <c r="P67" s="2">
        <v>38.799999999999997</v>
      </c>
      <c r="Q67" s="2">
        <v>614.32999999999993</v>
      </c>
      <c r="R67" s="13">
        <v>161.67000000000007</v>
      </c>
      <c r="S67" s="2">
        <v>38.799999999999997</v>
      </c>
      <c r="T67" s="2">
        <v>653.12999999999988</v>
      </c>
      <c r="U67" s="13">
        <v>122.87000000000012</v>
      </c>
      <c r="V67" s="2">
        <f t="shared" si="0"/>
        <v>38.799999999999997</v>
      </c>
      <c r="W67" s="2">
        <f t="shared" si="1"/>
        <v>691.92999999999984</v>
      </c>
      <c r="X67" s="13">
        <f t="shared" si="2"/>
        <v>84.070000000000164</v>
      </c>
      <c r="Y67" s="44">
        <f t="shared" si="3"/>
        <v>38.799999999999997</v>
      </c>
      <c r="Z67" s="44">
        <f t="shared" si="4"/>
        <v>730.72999999999979</v>
      </c>
      <c r="AA67" s="44">
        <f t="shared" si="9"/>
        <v>45.270000000000209</v>
      </c>
      <c r="AB67" s="44">
        <f t="shared" si="6"/>
        <v>38.799999999999997</v>
      </c>
      <c r="AC67" s="44">
        <f t="shared" si="7"/>
        <v>769.52999999999975</v>
      </c>
      <c r="AD67" s="44">
        <f t="shared" si="8"/>
        <v>6.4700000000002547</v>
      </c>
      <c r="AE67" s="1" t="s">
        <v>21</v>
      </c>
    </row>
    <row r="68" spans="1:31" x14ac:dyDescent="0.25">
      <c r="A68" s="1">
        <v>1</v>
      </c>
      <c r="B68" s="1" t="s">
        <v>81</v>
      </c>
      <c r="C68" s="1" t="s">
        <v>17</v>
      </c>
      <c r="D68" s="4">
        <v>37522</v>
      </c>
      <c r="E68" s="13">
        <v>206447.5</v>
      </c>
      <c r="F68" s="1" t="s">
        <v>18</v>
      </c>
      <c r="G68" s="1" t="s">
        <v>19</v>
      </c>
      <c r="H68" s="1">
        <v>50</v>
      </c>
      <c r="I68" s="2">
        <v>52988.19</v>
      </c>
      <c r="J68" s="2">
        <v>4128.95</v>
      </c>
      <c r="K68" s="2">
        <v>57117.14</v>
      </c>
      <c r="L68" s="13">
        <v>149330.35999999999</v>
      </c>
      <c r="M68" s="2">
        <v>4128.95</v>
      </c>
      <c r="N68" s="2">
        <v>61246.09</v>
      </c>
      <c r="O68" s="13">
        <v>145201.41</v>
      </c>
      <c r="P68" s="2">
        <v>4128.95</v>
      </c>
      <c r="Q68" s="2">
        <v>65375.039999999994</v>
      </c>
      <c r="R68" s="13">
        <v>141072.46000000002</v>
      </c>
      <c r="S68" s="2">
        <v>4128.95</v>
      </c>
      <c r="T68" s="2">
        <v>69503.989999999991</v>
      </c>
      <c r="U68" s="13">
        <v>136943.51</v>
      </c>
      <c r="V68" s="2">
        <f t="shared" si="0"/>
        <v>4128.95</v>
      </c>
      <c r="W68" s="2">
        <f t="shared" si="1"/>
        <v>73632.939999999988</v>
      </c>
      <c r="X68" s="13">
        <f t="shared" si="2"/>
        <v>132814.56</v>
      </c>
      <c r="Y68" s="44">
        <f t="shared" si="3"/>
        <v>4128.95</v>
      </c>
      <c r="Z68" s="44">
        <f t="shared" si="4"/>
        <v>77761.889999999985</v>
      </c>
      <c r="AA68" s="44">
        <f t="shared" si="9"/>
        <v>128685.61000000002</v>
      </c>
      <c r="AB68" s="44">
        <f t="shared" si="6"/>
        <v>4128.95</v>
      </c>
      <c r="AC68" s="44">
        <f t="shared" si="7"/>
        <v>81890.839999999982</v>
      </c>
      <c r="AD68" s="44">
        <f t="shared" si="8"/>
        <v>124556.66000000002</v>
      </c>
      <c r="AE68" s="1" t="s">
        <v>21</v>
      </c>
    </row>
    <row r="69" spans="1:31" x14ac:dyDescent="0.25">
      <c r="A69" s="1">
        <v>1</v>
      </c>
      <c r="B69" s="1" t="s">
        <v>82</v>
      </c>
      <c r="C69" s="1" t="s">
        <v>17</v>
      </c>
      <c r="D69" s="4">
        <v>37522</v>
      </c>
      <c r="E69" s="13">
        <v>10220.49</v>
      </c>
      <c r="F69" s="1" t="s">
        <v>18</v>
      </c>
      <c r="G69" s="1" t="s">
        <v>19</v>
      </c>
      <c r="H69" s="1">
        <v>50</v>
      </c>
      <c r="I69" s="2">
        <v>2623.26</v>
      </c>
      <c r="J69" s="2">
        <v>204.41</v>
      </c>
      <c r="K69" s="2">
        <v>2827.67</v>
      </c>
      <c r="L69" s="13">
        <v>7392.82</v>
      </c>
      <c r="M69" s="2">
        <v>204.40980000000002</v>
      </c>
      <c r="N69" s="2">
        <v>3032.0798</v>
      </c>
      <c r="O69" s="13">
        <v>7188.4102000000003</v>
      </c>
      <c r="P69" s="2">
        <v>204.40980000000002</v>
      </c>
      <c r="Q69" s="2">
        <v>3236.4895999999999</v>
      </c>
      <c r="R69" s="13">
        <v>6984.0003999999999</v>
      </c>
      <c r="S69" s="2">
        <v>204.40980000000002</v>
      </c>
      <c r="T69" s="2">
        <v>3440.8993999999998</v>
      </c>
      <c r="U69" s="13">
        <v>6779.5905999999995</v>
      </c>
      <c r="V69" s="2">
        <f t="shared" si="0"/>
        <v>204.40980000000002</v>
      </c>
      <c r="W69" s="2">
        <f t="shared" si="1"/>
        <v>3645.3091999999997</v>
      </c>
      <c r="X69" s="13">
        <f t="shared" si="2"/>
        <v>6575.1808000000001</v>
      </c>
      <c r="Y69" s="44">
        <f t="shared" si="3"/>
        <v>204.40980000000002</v>
      </c>
      <c r="Z69" s="44">
        <f t="shared" si="4"/>
        <v>3849.7189999999996</v>
      </c>
      <c r="AA69" s="44">
        <f t="shared" si="9"/>
        <v>6370.7710000000006</v>
      </c>
      <c r="AB69" s="44">
        <f t="shared" si="6"/>
        <v>204.40980000000002</v>
      </c>
      <c r="AC69" s="44">
        <f t="shared" si="7"/>
        <v>4054.1287999999995</v>
      </c>
      <c r="AD69" s="44">
        <f t="shared" si="8"/>
        <v>6166.3612000000003</v>
      </c>
      <c r="AE69" s="1" t="s">
        <v>21</v>
      </c>
    </row>
    <row r="70" spans="1:31" x14ac:dyDescent="0.25">
      <c r="A70" s="1">
        <v>1</v>
      </c>
      <c r="B70" s="1" t="s">
        <v>83</v>
      </c>
      <c r="C70" s="1" t="s">
        <v>17</v>
      </c>
      <c r="D70" s="4">
        <v>37538</v>
      </c>
      <c r="E70" s="13">
        <v>992</v>
      </c>
      <c r="F70" s="1" t="s">
        <v>18</v>
      </c>
      <c r="G70" s="1" t="s">
        <v>19</v>
      </c>
      <c r="H70" s="1">
        <v>50</v>
      </c>
      <c r="I70" s="2">
        <v>252.96</v>
      </c>
      <c r="J70" s="2">
        <v>19.84</v>
      </c>
      <c r="K70" s="2">
        <v>272.8</v>
      </c>
      <c r="L70" s="13">
        <v>719.2</v>
      </c>
      <c r="M70" s="2">
        <v>19.84</v>
      </c>
      <c r="N70" s="2">
        <v>292.64</v>
      </c>
      <c r="O70" s="13">
        <v>699.36</v>
      </c>
      <c r="P70" s="2">
        <v>19.84</v>
      </c>
      <c r="Q70" s="2">
        <v>312.47999999999996</v>
      </c>
      <c r="R70" s="13">
        <v>679.52</v>
      </c>
      <c r="S70" s="2">
        <v>19.84</v>
      </c>
      <c r="T70" s="2">
        <v>332.31999999999994</v>
      </c>
      <c r="U70" s="13">
        <v>659.68000000000006</v>
      </c>
      <c r="V70" s="2">
        <f t="shared" si="0"/>
        <v>19.84</v>
      </c>
      <c r="W70" s="2">
        <f t="shared" si="1"/>
        <v>352.15999999999991</v>
      </c>
      <c r="X70" s="13">
        <f t="shared" si="2"/>
        <v>639.84000000000015</v>
      </c>
      <c r="Y70" s="44">
        <f t="shared" si="3"/>
        <v>19.84</v>
      </c>
      <c r="Z70" s="44">
        <f t="shared" si="4"/>
        <v>371.99999999999989</v>
      </c>
      <c r="AA70" s="44">
        <f t="shared" si="9"/>
        <v>620.00000000000011</v>
      </c>
      <c r="AB70" s="44">
        <f t="shared" si="6"/>
        <v>19.84</v>
      </c>
      <c r="AC70" s="44">
        <f t="shared" si="7"/>
        <v>391.83999999999986</v>
      </c>
      <c r="AD70" s="44">
        <f t="shared" si="8"/>
        <v>600.16000000000008</v>
      </c>
      <c r="AE70" s="1" t="s">
        <v>21</v>
      </c>
    </row>
    <row r="71" spans="1:31" x14ac:dyDescent="0.25">
      <c r="A71" s="1">
        <v>1</v>
      </c>
      <c r="B71" s="1" t="s">
        <v>84</v>
      </c>
      <c r="C71" s="1" t="s">
        <v>17</v>
      </c>
      <c r="D71" s="4">
        <v>37544</v>
      </c>
      <c r="E71" s="13">
        <v>17462.62</v>
      </c>
      <c r="F71" s="1" t="s">
        <v>18</v>
      </c>
      <c r="G71" s="1" t="s">
        <v>19</v>
      </c>
      <c r="H71" s="1">
        <v>50</v>
      </c>
      <c r="I71" s="2">
        <v>4452.9399999999996</v>
      </c>
      <c r="J71" s="2">
        <v>349.25</v>
      </c>
      <c r="K71" s="2">
        <v>4802.1899999999996</v>
      </c>
      <c r="L71" s="13">
        <v>12660.43</v>
      </c>
      <c r="M71" s="2">
        <v>349.25239999999997</v>
      </c>
      <c r="N71" s="2">
        <v>5151.4423999999999</v>
      </c>
      <c r="O71" s="13">
        <v>12311.177599999999</v>
      </c>
      <c r="P71" s="2">
        <v>349.25239999999997</v>
      </c>
      <c r="Q71" s="2">
        <v>5500.6948000000002</v>
      </c>
      <c r="R71" s="13">
        <v>11961.925199999998</v>
      </c>
      <c r="S71" s="2">
        <v>349.25239999999997</v>
      </c>
      <c r="T71" s="2">
        <v>5849.9472000000005</v>
      </c>
      <c r="U71" s="13">
        <v>11612.672799999998</v>
      </c>
      <c r="V71" s="2">
        <f t="shared" si="0"/>
        <v>349.25239999999997</v>
      </c>
      <c r="W71" s="2">
        <f t="shared" si="1"/>
        <v>6199.1996000000008</v>
      </c>
      <c r="X71" s="13">
        <f t="shared" si="2"/>
        <v>11263.420399999999</v>
      </c>
      <c r="Y71" s="44">
        <f t="shared" si="3"/>
        <v>349.25239999999997</v>
      </c>
      <c r="Z71" s="44">
        <f t="shared" si="4"/>
        <v>6548.4520000000011</v>
      </c>
      <c r="AA71" s="44">
        <f t="shared" si="9"/>
        <v>10914.167999999998</v>
      </c>
      <c r="AB71" s="44">
        <f t="shared" si="6"/>
        <v>349.25239999999997</v>
      </c>
      <c r="AC71" s="44">
        <f t="shared" si="7"/>
        <v>6897.7044000000014</v>
      </c>
      <c r="AD71" s="44">
        <f t="shared" si="8"/>
        <v>10564.915599999997</v>
      </c>
      <c r="AE71" s="1" t="s">
        <v>21</v>
      </c>
    </row>
    <row r="72" spans="1:31" x14ac:dyDescent="0.25">
      <c r="A72" s="1">
        <v>1</v>
      </c>
      <c r="B72" s="1" t="s">
        <v>85</v>
      </c>
      <c r="C72" s="1" t="s">
        <v>17</v>
      </c>
      <c r="D72" s="4">
        <v>37544</v>
      </c>
      <c r="E72" s="13">
        <v>352734.06</v>
      </c>
      <c r="F72" s="1" t="s">
        <v>18</v>
      </c>
      <c r="G72" s="1" t="s">
        <v>19</v>
      </c>
      <c r="H72" s="1">
        <v>50</v>
      </c>
      <c r="I72" s="2">
        <v>89947.17</v>
      </c>
      <c r="J72" s="2">
        <v>7054.68</v>
      </c>
      <c r="K72" s="2">
        <v>97001.85</v>
      </c>
      <c r="L72" s="13">
        <v>255732.21</v>
      </c>
      <c r="M72" s="2">
        <v>7054.6811999999991</v>
      </c>
      <c r="N72" s="2">
        <v>104056.5312</v>
      </c>
      <c r="O72" s="13">
        <v>248677.5288</v>
      </c>
      <c r="P72" s="2">
        <v>7054.6811999999991</v>
      </c>
      <c r="Q72" s="2">
        <v>111111.21239999999</v>
      </c>
      <c r="R72" s="13">
        <v>241622.84760000001</v>
      </c>
      <c r="S72" s="2">
        <v>7054.6811999999991</v>
      </c>
      <c r="T72" s="2">
        <v>118165.89359999998</v>
      </c>
      <c r="U72" s="13">
        <v>234568.16640000002</v>
      </c>
      <c r="V72" s="2">
        <f t="shared" si="0"/>
        <v>7054.6811999999991</v>
      </c>
      <c r="W72" s="2">
        <f t="shared" si="1"/>
        <v>125220.57479999997</v>
      </c>
      <c r="X72" s="13">
        <f t="shared" si="2"/>
        <v>227513.48520000002</v>
      </c>
      <c r="Y72" s="44">
        <f t="shared" si="3"/>
        <v>7054.6811999999991</v>
      </c>
      <c r="Z72" s="44">
        <f t="shared" si="4"/>
        <v>132275.25599999996</v>
      </c>
      <c r="AA72" s="44">
        <f t="shared" si="9"/>
        <v>220458.80400000003</v>
      </c>
      <c r="AB72" s="44">
        <f t="shared" si="6"/>
        <v>7054.6811999999991</v>
      </c>
      <c r="AC72" s="44">
        <f t="shared" si="7"/>
        <v>139329.93719999996</v>
      </c>
      <c r="AD72" s="44">
        <f t="shared" si="8"/>
        <v>213404.12280000004</v>
      </c>
      <c r="AE72" s="1" t="s">
        <v>21</v>
      </c>
    </row>
    <row r="73" spans="1:31" x14ac:dyDescent="0.25">
      <c r="A73" s="1">
        <v>1</v>
      </c>
      <c r="B73" s="1" t="s">
        <v>86</v>
      </c>
      <c r="C73" s="1" t="s">
        <v>17</v>
      </c>
      <c r="D73" s="4">
        <v>37544</v>
      </c>
      <c r="E73" s="13">
        <v>17881.39</v>
      </c>
      <c r="F73" s="1" t="s">
        <v>38</v>
      </c>
      <c r="G73" s="1" t="s">
        <v>19</v>
      </c>
      <c r="H73" s="1">
        <v>20</v>
      </c>
      <c r="I73" s="2">
        <v>11399.39</v>
      </c>
      <c r="J73" s="2">
        <v>894.07</v>
      </c>
      <c r="K73" s="2">
        <v>12293.46</v>
      </c>
      <c r="L73" s="13">
        <v>5587.93</v>
      </c>
      <c r="M73" s="2">
        <v>894.06950000000006</v>
      </c>
      <c r="N73" s="2">
        <v>13187.529499999999</v>
      </c>
      <c r="O73" s="13">
        <v>4693.8605000000007</v>
      </c>
      <c r="P73" s="2">
        <v>894.06950000000006</v>
      </c>
      <c r="Q73" s="2">
        <v>14081.598999999998</v>
      </c>
      <c r="R73" s="13">
        <v>3799.7910000000011</v>
      </c>
      <c r="S73" s="2">
        <v>894.06950000000006</v>
      </c>
      <c r="T73" s="2">
        <v>14975.668499999998</v>
      </c>
      <c r="U73" s="13">
        <v>2905.7215000000015</v>
      </c>
      <c r="V73" s="2">
        <f t="shared" si="0"/>
        <v>894.06950000000006</v>
      </c>
      <c r="W73" s="2">
        <f t="shared" si="1"/>
        <v>15869.737999999998</v>
      </c>
      <c r="X73" s="13">
        <f t="shared" si="2"/>
        <v>2011.6520000000019</v>
      </c>
      <c r="Y73" s="44">
        <f t="shared" si="3"/>
        <v>894.06950000000006</v>
      </c>
      <c r="Z73" s="44">
        <f t="shared" si="4"/>
        <v>16763.807499999999</v>
      </c>
      <c r="AA73" s="44">
        <f t="shared" si="9"/>
        <v>1117.5825000000004</v>
      </c>
      <c r="AB73" s="44">
        <f t="shared" si="6"/>
        <v>894.06950000000006</v>
      </c>
      <c r="AC73" s="44">
        <f t="shared" si="7"/>
        <v>17657.877</v>
      </c>
      <c r="AD73" s="44">
        <f t="shared" si="8"/>
        <v>223.51299999999901</v>
      </c>
      <c r="AE73" s="1" t="s">
        <v>21</v>
      </c>
    </row>
    <row r="74" spans="1:31" x14ac:dyDescent="0.25">
      <c r="A74" s="1">
        <v>1</v>
      </c>
      <c r="B74" s="1" t="s">
        <v>87</v>
      </c>
      <c r="C74" s="1" t="s">
        <v>17</v>
      </c>
      <c r="D74" s="4">
        <v>37574</v>
      </c>
      <c r="E74" s="13">
        <v>575.23</v>
      </c>
      <c r="F74" s="1" t="s">
        <v>18</v>
      </c>
      <c r="G74" s="1" t="s">
        <v>19</v>
      </c>
      <c r="H74" s="1">
        <v>50</v>
      </c>
      <c r="I74" s="2">
        <v>145.66999999999999</v>
      </c>
      <c r="J74" s="2">
        <v>11.5</v>
      </c>
      <c r="K74" s="2">
        <v>157.16999999999999</v>
      </c>
      <c r="L74" s="13">
        <v>418.06000000000006</v>
      </c>
      <c r="M74" s="2">
        <v>11.5046</v>
      </c>
      <c r="N74" s="2">
        <v>168.6746</v>
      </c>
      <c r="O74" s="13">
        <v>406.55540000000002</v>
      </c>
      <c r="P74" s="2">
        <v>11.5046</v>
      </c>
      <c r="Q74" s="2">
        <v>180.17920000000001</v>
      </c>
      <c r="R74" s="13">
        <v>395.05079999999998</v>
      </c>
      <c r="S74" s="2">
        <v>11.5046</v>
      </c>
      <c r="T74" s="2">
        <v>191.68380000000002</v>
      </c>
      <c r="U74" s="13">
        <v>383.5462</v>
      </c>
      <c r="V74" s="2">
        <f t="shared" si="0"/>
        <v>11.5046</v>
      </c>
      <c r="W74" s="2">
        <f t="shared" si="1"/>
        <v>203.18840000000003</v>
      </c>
      <c r="X74" s="13">
        <f t="shared" si="2"/>
        <v>372.04160000000002</v>
      </c>
      <c r="Y74" s="44">
        <f t="shared" si="3"/>
        <v>11.5046</v>
      </c>
      <c r="Z74" s="44">
        <f t="shared" si="4"/>
        <v>214.69300000000004</v>
      </c>
      <c r="AA74" s="44">
        <f t="shared" si="9"/>
        <v>360.53699999999998</v>
      </c>
      <c r="AB74" s="44">
        <f t="shared" si="6"/>
        <v>11.5046</v>
      </c>
      <c r="AC74" s="44">
        <f t="shared" si="7"/>
        <v>226.19760000000005</v>
      </c>
      <c r="AD74" s="44">
        <f t="shared" si="8"/>
        <v>349.03239999999994</v>
      </c>
      <c r="AE74" s="1" t="s">
        <v>21</v>
      </c>
    </row>
    <row r="75" spans="1:31" x14ac:dyDescent="0.25">
      <c r="A75" s="1">
        <v>1</v>
      </c>
      <c r="B75" s="1" t="s">
        <v>88</v>
      </c>
      <c r="C75" s="1" t="s">
        <v>17</v>
      </c>
      <c r="D75" s="4">
        <v>37574</v>
      </c>
      <c r="E75" s="13">
        <v>712671.35</v>
      </c>
      <c r="F75" s="1" t="s">
        <v>18</v>
      </c>
      <c r="G75" s="1" t="s">
        <v>19</v>
      </c>
      <c r="H75" s="1">
        <v>50</v>
      </c>
      <c r="I75" s="2">
        <v>180543.44</v>
      </c>
      <c r="J75" s="2">
        <v>14253.43</v>
      </c>
      <c r="K75" s="2">
        <v>194796.87</v>
      </c>
      <c r="L75" s="13">
        <v>517874.48</v>
      </c>
      <c r="M75" s="2">
        <v>14253.427</v>
      </c>
      <c r="N75" s="2">
        <v>209050.29699999999</v>
      </c>
      <c r="O75" s="13">
        <v>503621.05299999996</v>
      </c>
      <c r="P75" s="2">
        <v>14253.427</v>
      </c>
      <c r="Q75" s="2">
        <v>223303.72399999999</v>
      </c>
      <c r="R75" s="13">
        <v>489367.62599999999</v>
      </c>
      <c r="S75" s="2">
        <v>14253.427</v>
      </c>
      <c r="T75" s="2">
        <v>237557.15099999998</v>
      </c>
      <c r="U75" s="13">
        <v>475114.19900000002</v>
      </c>
      <c r="V75" s="2">
        <f t="shared" ref="V75:V138" si="10">IF(T75&gt;=E75, 0, ((E75/H75)/12*12))</f>
        <v>14253.427</v>
      </c>
      <c r="W75" s="2">
        <f t="shared" ref="W75:W138" si="11">T75+V75</f>
        <v>251810.57799999998</v>
      </c>
      <c r="X75" s="13">
        <f t="shared" ref="X75:X138" si="12">E75-W75</f>
        <v>460860.772</v>
      </c>
      <c r="Y75" s="44">
        <f t="shared" ref="Y75:Y138" si="13">IF(W75&gt;=E75, 0, ((E75/H75)/12*12))</f>
        <v>14253.427</v>
      </c>
      <c r="Z75" s="44">
        <f t="shared" ref="Z75:Z138" si="14">W75+Y75</f>
        <v>266064.005</v>
      </c>
      <c r="AA75" s="44">
        <f t="shared" ref="AA75:AA138" si="15">E75-Z75</f>
        <v>446607.34499999997</v>
      </c>
      <c r="AB75" s="44">
        <f t="shared" ref="AB75:AB138" si="16">IF(Z75&gt;=E75, 0, ((E75/H75)/12*12))</f>
        <v>14253.427</v>
      </c>
      <c r="AC75" s="44">
        <f t="shared" ref="AC75:AC138" si="17">Z75+AB75</f>
        <v>280317.43200000003</v>
      </c>
      <c r="AD75" s="44">
        <f t="shared" ref="AD75:AD138" si="18">E75-AC75</f>
        <v>432353.91799999995</v>
      </c>
      <c r="AE75" s="1" t="s">
        <v>21</v>
      </c>
    </row>
    <row r="76" spans="1:31" x14ac:dyDescent="0.25">
      <c r="A76" s="1">
        <v>1</v>
      </c>
      <c r="B76" s="1" t="s">
        <v>89</v>
      </c>
      <c r="C76" s="1" t="s">
        <v>17</v>
      </c>
      <c r="D76" s="4">
        <v>37574</v>
      </c>
      <c r="E76" s="13">
        <v>35281.85</v>
      </c>
      <c r="F76" s="1" t="s">
        <v>18</v>
      </c>
      <c r="G76" s="1" t="s">
        <v>19</v>
      </c>
      <c r="H76" s="1">
        <v>50</v>
      </c>
      <c r="I76" s="2">
        <v>8938.1</v>
      </c>
      <c r="J76" s="2">
        <v>705.64</v>
      </c>
      <c r="K76" s="2">
        <v>9643.74</v>
      </c>
      <c r="L76" s="13">
        <v>25638.11</v>
      </c>
      <c r="M76" s="2">
        <v>705.63699999999994</v>
      </c>
      <c r="N76" s="2">
        <v>10349.377</v>
      </c>
      <c r="O76" s="13">
        <v>24932.472999999998</v>
      </c>
      <c r="P76" s="2">
        <v>705.63699999999994</v>
      </c>
      <c r="Q76" s="2">
        <v>11055.014000000001</v>
      </c>
      <c r="R76" s="13">
        <v>24226.835999999996</v>
      </c>
      <c r="S76" s="2">
        <v>705.63699999999994</v>
      </c>
      <c r="T76" s="2">
        <v>11760.651000000002</v>
      </c>
      <c r="U76" s="13">
        <v>23521.198999999997</v>
      </c>
      <c r="V76" s="2">
        <f t="shared" si="10"/>
        <v>705.63699999999994</v>
      </c>
      <c r="W76" s="2">
        <f t="shared" si="11"/>
        <v>12466.288000000002</v>
      </c>
      <c r="X76" s="13">
        <f t="shared" si="12"/>
        <v>22815.561999999998</v>
      </c>
      <c r="Y76" s="44">
        <f t="shared" si="13"/>
        <v>705.63699999999994</v>
      </c>
      <c r="Z76" s="44">
        <f t="shared" si="14"/>
        <v>13171.925000000003</v>
      </c>
      <c r="AA76" s="44">
        <f t="shared" si="15"/>
        <v>22109.924999999996</v>
      </c>
      <c r="AB76" s="44">
        <f t="shared" si="16"/>
        <v>705.63699999999994</v>
      </c>
      <c r="AC76" s="44">
        <f t="shared" si="17"/>
        <v>13877.562000000004</v>
      </c>
      <c r="AD76" s="44">
        <f t="shared" si="18"/>
        <v>21404.287999999993</v>
      </c>
      <c r="AE76" s="1" t="s">
        <v>21</v>
      </c>
    </row>
    <row r="77" spans="1:31" x14ac:dyDescent="0.25">
      <c r="A77" s="1">
        <v>1</v>
      </c>
      <c r="B77" s="1" t="s">
        <v>91</v>
      </c>
      <c r="C77" s="1" t="s">
        <v>17</v>
      </c>
      <c r="D77" s="4">
        <v>37574</v>
      </c>
      <c r="E77" s="13">
        <v>72709.210000000006</v>
      </c>
      <c r="F77" s="1" t="s">
        <v>90</v>
      </c>
      <c r="G77" s="1" t="s">
        <v>19</v>
      </c>
      <c r="H77" s="1">
        <v>20</v>
      </c>
      <c r="I77" s="2">
        <v>46049.16</v>
      </c>
      <c r="J77" s="2">
        <v>3635.46</v>
      </c>
      <c r="K77" s="2">
        <v>49684.62</v>
      </c>
      <c r="L77" s="13">
        <v>23024.590000000004</v>
      </c>
      <c r="M77" s="2">
        <v>3635.4605000000001</v>
      </c>
      <c r="N77" s="2">
        <v>53320.080500000004</v>
      </c>
      <c r="O77" s="13">
        <v>19389.129500000003</v>
      </c>
      <c r="P77" s="2">
        <v>3635.4605000000001</v>
      </c>
      <c r="Q77" s="2">
        <v>56955.541000000005</v>
      </c>
      <c r="R77" s="13">
        <v>15753.669000000002</v>
      </c>
      <c r="S77" s="2">
        <v>3635.4605000000001</v>
      </c>
      <c r="T77" s="2">
        <v>60591.001500000006</v>
      </c>
      <c r="U77" s="13">
        <v>12118.208500000001</v>
      </c>
      <c r="V77" s="2">
        <f t="shared" si="10"/>
        <v>3635.4605000000001</v>
      </c>
      <c r="W77" s="2">
        <f t="shared" si="11"/>
        <v>64226.462000000007</v>
      </c>
      <c r="X77" s="13">
        <f t="shared" si="12"/>
        <v>8482.7479999999996</v>
      </c>
      <c r="Y77" s="44">
        <f t="shared" si="13"/>
        <v>3635.4605000000001</v>
      </c>
      <c r="Z77" s="44">
        <f t="shared" si="14"/>
        <v>67861.922500000001</v>
      </c>
      <c r="AA77" s="44">
        <f t="shared" si="15"/>
        <v>4847.2875000000058</v>
      </c>
      <c r="AB77" s="44">
        <f t="shared" si="16"/>
        <v>3635.4605000000001</v>
      </c>
      <c r="AC77" s="44">
        <f t="shared" si="17"/>
        <v>71497.383000000002</v>
      </c>
      <c r="AD77" s="44">
        <f t="shared" si="18"/>
        <v>1211.8270000000048</v>
      </c>
      <c r="AE77" s="1" t="s">
        <v>92</v>
      </c>
    </row>
    <row r="78" spans="1:31" x14ac:dyDescent="0.25">
      <c r="A78" s="1">
        <v>1</v>
      </c>
      <c r="B78" s="1" t="s">
        <v>93</v>
      </c>
      <c r="C78" s="1" t="s">
        <v>17</v>
      </c>
      <c r="D78" s="4">
        <v>37602</v>
      </c>
      <c r="E78" s="13">
        <v>129143.02</v>
      </c>
      <c r="F78" s="1" t="s">
        <v>18</v>
      </c>
      <c r="G78" s="1" t="s">
        <v>19</v>
      </c>
      <c r="H78" s="1">
        <v>50</v>
      </c>
      <c r="I78" s="2">
        <v>32500.99</v>
      </c>
      <c r="J78" s="2">
        <v>2582.86</v>
      </c>
      <c r="K78" s="2">
        <v>35083.85</v>
      </c>
      <c r="L78" s="13">
        <v>94059.170000000013</v>
      </c>
      <c r="M78" s="2">
        <v>2582.8604</v>
      </c>
      <c r="N78" s="2">
        <v>37666.710399999996</v>
      </c>
      <c r="O78" s="13">
        <v>91476.309600000008</v>
      </c>
      <c r="P78" s="2">
        <v>2582.8604</v>
      </c>
      <c r="Q78" s="2">
        <v>40249.570799999994</v>
      </c>
      <c r="R78" s="13">
        <v>88893.449200000003</v>
      </c>
      <c r="S78" s="2">
        <v>2582.8604</v>
      </c>
      <c r="T78" s="2">
        <v>42832.431199999992</v>
      </c>
      <c r="U78" s="13">
        <v>86310.588800000012</v>
      </c>
      <c r="V78" s="2">
        <f t="shared" si="10"/>
        <v>2582.8604</v>
      </c>
      <c r="W78" s="2">
        <f t="shared" si="11"/>
        <v>45415.29159999999</v>
      </c>
      <c r="X78" s="13">
        <f t="shared" si="12"/>
        <v>83727.728400000022</v>
      </c>
      <c r="Y78" s="44">
        <f t="shared" si="13"/>
        <v>2582.8604</v>
      </c>
      <c r="Z78" s="44">
        <f t="shared" si="14"/>
        <v>47998.151999999987</v>
      </c>
      <c r="AA78" s="44">
        <f t="shared" si="15"/>
        <v>81144.868000000017</v>
      </c>
      <c r="AB78" s="44">
        <f t="shared" si="16"/>
        <v>2582.8604</v>
      </c>
      <c r="AC78" s="44">
        <f t="shared" si="17"/>
        <v>50581.012399999985</v>
      </c>
      <c r="AD78" s="44">
        <f t="shared" si="18"/>
        <v>78562.007600000012</v>
      </c>
      <c r="AE78" s="1" t="s">
        <v>21</v>
      </c>
    </row>
    <row r="79" spans="1:31" x14ac:dyDescent="0.25">
      <c r="A79" s="1">
        <v>1</v>
      </c>
      <c r="B79" s="1" t="s">
        <v>94</v>
      </c>
      <c r="C79" s="1" t="s">
        <v>17</v>
      </c>
      <c r="D79" s="4">
        <v>37602</v>
      </c>
      <c r="E79" s="13">
        <v>18672.11</v>
      </c>
      <c r="F79" s="1" t="s">
        <v>18</v>
      </c>
      <c r="G79" s="1" t="s">
        <v>19</v>
      </c>
      <c r="H79" s="1">
        <v>50</v>
      </c>
      <c r="I79" s="2">
        <v>4699.12</v>
      </c>
      <c r="J79" s="2">
        <v>373.44</v>
      </c>
      <c r="K79" s="2">
        <v>5072.5599999999995</v>
      </c>
      <c r="L79" s="13">
        <v>13599.550000000001</v>
      </c>
      <c r="M79" s="2">
        <v>373.44220000000001</v>
      </c>
      <c r="N79" s="2">
        <v>5446.0021999999999</v>
      </c>
      <c r="O79" s="13">
        <v>13226.107800000002</v>
      </c>
      <c r="P79" s="2">
        <v>373.44220000000001</v>
      </c>
      <c r="Q79" s="2">
        <v>5819.4444000000003</v>
      </c>
      <c r="R79" s="13">
        <v>12852.6656</v>
      </c>
      <c r="S79" s="2">
        <v>373.44220000000001</v>
      </c>
      <c r="T79" s="2">
        <v>6192.8866000000007</v>
      </c>
      <c r="U79" s="13">
        <v>12479.223399999999</v>
      </c>
      <c r="V79" s="2">
        <f t="shared" si="10"/>
        <v>373.44220000000001</v>
      </c>
      <c r="W79" s="2">
        <f t="shared" si="11"/>
        <v>6566.3288000000011</v>
      </c>
      <c r="X79" s="13">
        <f t="shared" si="12"/>
        <v>12105.781199999999</v>
      </c>
      <c r="Y79" s="44">
        <f t="shared" si="13"/>
        <v>373.44220000000001</v>
      </c>
      <c r="Z79" s="44">
        <f t="shared" si="14"/>
        <v>6939.7710000000015</v>
      </c>
      <c r="AA79" s="44">
        <f t="shared" si="15"/>
        <v>11732.339</v>
      </c>
      <c r="AB79" s="44">
        <f t="shared" si="16"/>
        <v>373.44220000000001</v>
      </c>
      <c r="AC79" s="44">
        <f t="shared" si="17"/>
        <v>7313.213200000002</v>
      </c>
      <c r="AD79" s="44">
        <f t="shared" si="18"/>
        <v>11358.896799999999</v>
      </c>
      <c r="AE79" s="1" t="s">
        <v>21</v>
      </c>
    </row>
    <row r="80" spans="1:31" x14ac:dyDescent="0.25">
      <c r="A80" s="1">
        <v>1</v>
      </c>
      <c r="B80" s="1" t="s">
        <v>95</v>
      </c>
      <c r="C80" s="1" t="s">
        <v>17</v>
      </c>
      <c r="D80" s="4">
        <v>37637</v>
      </c>
      <c r="E80" s="13">
        <v>3940.79</v>
      </c>
      <c r="F80" s="1" t="s">
        <v>30</v>
      </c>
      <c r="G80" s="1" t="s">
        <v>19</v>
      </c>
      <c r="H80" s="1">
        <v>50</v>
      </c>
      <c r="I80" s="2">
        <v>985.25</v>
      </c>
      <c r="J80" s="2">
        <v>78.819999999999993</v>
      </c>
      <c r="K80" s="2">
        <v>1064.07</v>
      </c>
      <c r="L80" s="13">
        <v>2876.7200000000003</v>
      </c>
      <c r="M80" s="2">
        <v>78.815799999999996</v>
      </c>
      <c r="N80" s="2">
        <v>1142.8858</v>
      </c>
      <c r="O80" s="13">
        <v>2797.9041999999999</v>
      </c>
      <c r="P80" s="2">
        <v>78.815799999999996</v>
      </c>
      <c r="Q80" s="2">
        <v>1221.7016000000001</v>
      </c>
      <c r="R80" s="13">
        <v>2719.0883999999996</v>
      </c>
      <c r="S80" s="2">
        <v>78.815799999999996</v>
      </c>
      <c r="T80" s="2">
        <v>1300.5174000000002</v>
      </c>
      <c r="U80" s="13">
        <v>2640.2725999999998</v>
      </c>
      <c r="V80" s="2">
        <f t="shared" si="10"/>
        <v>78.815799999999996</v>
      </c>
      <c r="W80" s="2">
        <f t="shared" si="11"/>
        <v>1379.3332000000003</v>
      </c>
      <c r="X80" s="13">
        <f t="shared" si="12"/>
        <v>2561.4567999999999</v>
      </c>
      <c r="Y80" s="44">
        <f t="shared" si="13"/>
        <v>78.815799999999996</v>
      </c>
      <c r="Z80" s="44">
        <f t="shared" si="14"/>
        <v>1458.1490000000003</v>
      </c>
      <c r="AA80" s="44">
        <f t="shared" si="15"/>
        <v>2482.6409999999996</v>
      </c>
      <c r="AB80" s="44">
        <f t="shared" si="16"/>
        <v>78.815799999999996</v>
      </c>
      <c r="AC80" s="44">
        <f t="shared" si="17"/>
        <v>1536.9648000000004</v>
      </c>
      <c r="AD80" s="44">
        <f t="shared" si="18"/>
        <v>2403.8251999999993</v>
      </c>
      <c r="AE80" s="1" t="s">
        <v>21</v>
      </c>
    </row>
    <row r="81" spans="1:31" x14ac:dyDescent="0.25">
      <c r="A81" s="1">
        <v>1</v>
      </c>
      <c r="B81" s="1" t="s">
        <v>96</v>
      </c>
      <c r="C81" s="1" t="s">
        <v>17</v>
      </c>
      <c r="D81" s="4">
        <v>37637</v>
      </c>
      <c r="E81" s="13">
        <v>341325.07</v>
      </c>
      <c r="F81" s="1" t="s">
        <v>18</v>
      </c>
      <c r="G81" s="1" t="s">
        <v>19</v>
      </c>
      <c r="H81" s="1">
        <v>50</v>
      </c>
      <c r="I81" s="2">
        <v>85331.25</v>
      </c>
      <c r="J81" s="2">
        <v>6826.5</v>
      </c>
      <c r="K81" s="2">
        <v>92157.75</v>
      </c>
      <c r="L81" s="13">
        <v>249167.32</v>
      </c>
      <c r="M81" s="2">
        <v>6826.501400000001</v>
      </c>
      <c r="N81" s="2">
        <v>98984.251400000008</v>
      </c>
      <c r="O81" s="13">
        <v>242340.8186</v>
      </c>
      <c r="P81" s="2">
        <v>6826.501400000001</v>
      </c>
      <c r="Q81" s="2">
        <v>105810.75280000002</v>
      </c>
      <c r="R81" s="13">
        <v>235514.31719999999</v>
      </c>
      <c r="S81" s="2">
        <v>6826.501400000001</v>
      </c>
      <c r="T81" s="2">
        <v>112637.25420000002</v>
      </c>
      <c r="U81" s="13">
        <v>228687.81579999998</v>
      </c>
      <c r="V81" s="2">
        <f t="shared" si="10"/>
        <v>6826.501400000001</v>
      </c>
      <c r="W81" s="2">
        <f t="shared" si="11"/>
        <v>119463.75560000003</v>
      </c>
      <c r="X81" s="13">
        <f t="shared" si="12"/>
        <v>221861.31439999997</v>
      </c>
      <c r="Y81" s="44">
        <f t="shared" si="13"/>
        <v>6826.501400000001</v>
      </c>
      <c r="Z81" s="44">
        <f t="shared" si="14"/>
        <v>126290.25700000004</v>
      </c>
      <c r="AA81" s="44">
        <f t="shared" si="15"/>
        <v>215034.81299999997</v>
      </c>
      <c r="AB81" s="44">
        <f t="shared" si="16"/>
        <v>6826.501400000001</v>
      </c>
      <c r="AC81" s="44">
        <f t="shared" si="17"/>
        <v>133116.75840000005</v>
      </c>
      <c r="AD81" s="44">
        <f t="shared" si="18"/>
        <v>208208.31159999996</v>
      </c>
      <c r="AE81" s="1" t="s">
        <v>21</v>
      </c>
    </row>
    <row r="82" spans="1:31" x14ac:dyDescent="0.25">
      <c r="A82" s="1">
        <v>1</v>
      </c>
      <c r="B82" s="1" t="s">
        <v>97</v>
      </c>
      <c r="C82" s="1" t="s">
        <v>17</v>
      </c>
      <c r="D82" s="4">
        <v>37637</v>
      </c>
      <c r="E82" s="13">
        <v>16897.8</v>
      </c>
      <c r="F82" s="1" t="s">
        <v>18</v>
      </c>
      <c r="G82" s="1" t="s">
        <v>19</v>
      </c>
      <c r="H82" s="1">
        <v>50</v>
      </c>
      <c r="I82" s="2">
        <v>4224.5</v>
      </c>
      <c r="J82" s="2">
        <v>337.96</v>
      </c>
      <c r="K82" s="2">
        <v>4562.46</v>
      </c>
      <c r="L82" s="13">
        <v>12335.34</v>
      </c>
      <c r="M82" s="2">
        <v>337.95599999999996</v>
      </c>
      <c r="N82" s="2">
        <v>4900.4160000000002</v>
      </c>
      <c r="O82" s="13">
        <v>11997.383999999998</v>
      </c>
      <c r="P82" s="2">
        <v>337.95599999999996</v>
      </c>
      <c r="Q82" s="2">
        <v>5238.3720000000003</v>
      </c>
      <c r="R82" s="13">
        <v>11659.428</v>
      </c>
      <c r="S82" s="2">
        <v>337.95599999999996</v>
      </c>
      <c r="T82" s="2">
        <v>5576.3280000000004</v>
      </c>
      <c r="U82" s="13">
        <v>11321.471999999998</v>
      </c>
      <c r="V82" s="2">
        <f t="shared" si="10"/>
        <v>337.95599999999996</v>
      </c>
      <c r="W82" s="2">
        <f t="shared" si="11"/>
        <v>5914.2840000000006</v>
      </c>
      <c r="X82" s="13">
        <f t="shared" si="12"/>
        <v>10983.516</v>
      </c>
      <c r="Y82" s="44">
        <f t="shared" si="13"/>
        <v>337.95599999999996</v>
      </c>
      <c r="Z82" s="44">
        <f t="shared" si="14"/>
        <v>6252.2400000000007</v>
      </c>
      <c r="AA82" s="44">
        <f t="shared" si="15"/>
        <v>10645.559999999998</v>
      </c>
      <c r="AB82" s="44">
        <f t="shared" si="16"/>
        <v>337.95599999999996</v>
      </c>
      <c r="AC82" s="44">
        <f t="shared" si="17"/>
        <v>6590.1960000000008</v>
      </c>
      <c r="AD82" s="44">
        <f t="shared" si="18"/>
        <v>10307.603999999999</v>
      </c>
      <c r="AE82" s="1" t="s">
        <v>21</v>
      </c>
    </row>
    <row r="83" spans="1:31" x14ac:dyDescent="0.25">
      <c r="A83" s="1">
        <v>1</v>
      </c>
      <c r="B83" s="1" t="s">
        <v>98</v>
      </c>
      <c r="C83" s="1" t="s">
        <v>17</v>
      </c>
      <c r="D83" s="4">
        <v>37664</v>
      </c>
      <c r="E83" s="13">
        <v>4728.95</v>
      </c>
      <c r="F83" s="1" t="s">
        <v>30</v>
      </c>
      <c r="G83" s="1" t="s">
        <v>19</v>
      </c>
      <c r="H83" s="1">
        <v>50</v>
      </c>
      <c r="I83" s="2">
        <v>1174.3699999999999</v>
      </c>
      <c r="J83" s="2">
        <v>94.58</v>
      </c>
      <c r="K83" s="2">
        <v>1268.9499999999998</v>
      </c>
      <c r="L83" s="13">
        <v>3460</v>
      </c>
      <c r="M83" s="2">
        <v>94.578999999999994</v>
      </c>
      <c r="N83" s="2">
        <v>1363.5289999999998</v>
      </c>
      <c r="O83" s="13">
        <v>3365.4210000000003</v>
      </c>
      <c r="P83" s="2">
        <v>94.578999999999994</v>
      </c>
      <c r="Q83" s="2">
        <v>1458.1079999999997</v>
      </c>
      <c r="R83" s="13">
        <v>3270.8420000000001</v>
      </c>
      <c r="S83" s="2">
        <v>94.578999999999994</v>
      </c>
      <c r="T83" s="2">
        <v>1552.6869999999997</v>
      </c>
      <c r="U83" s="13">
        <v>3176.2629999999999</v>
      </c>
      <c r="V83" s="2">
        <f t="shared" si="10"/>
        <v>94.578999999999994</v>
      </c>
      <c r="W83" s="2">
        <f t="shared" si="11"/>
        <v>1647.2659999999996</v>
      </c>
      <c r="X83" s="13">
        <f t="shared" si="12"/>
        <v>3081.6840000000002</v>
      </c>
      <c r="Y83" s="44">
        <f t="shared" si="13"/>
        <v>94.578999999999994</v>
      </c>
      <c r="Z83" s="44">
        <f t="shared" si="14"/>
        <v>1741.8449999999996</v>
      </c>
      <c r="AA83" s="44">
        <f t="shared" si="15"/>
        <v>2987.1050000000005</v>
      </c>
      <c r="AB83" s="44">
        <f t="shared" si="16"/>
        <v>94.578999999999994</v>
      </c>
      <c r="AC83" s="44">
        <f t="shared" si="17"/>
        <v>1836.4239999999995</v>
      </c>
      <c r="AD83" s="44">
        <f t="shared" si="18"/>
        <v>2892.5260000000003</v>
      </c>
      <c r="AE83" s="1" t="s">
        <v>21</v>
      </c>
    </row>
    <row r="84" spans="1:31" x14ac:dyDescent="0.25">
      <c r="A84" s="1">
        <v>1</v>
      </c>
      <c r="B84" s="1" t="s">
        <v>99</v>
      </c>
      <c r="C84" s="1" t="s">
        <v>17</v>
      </c>
      <c r="D84" s="4">
        <v>37664</v>
      </c>
      <c r="E84" s="13">
        <v>21064.77</v>
      </c>
      <c r="F84" s="1" t="s">
        <v>18</v>
      </c>
      <c r="G84" s="1" t="s">
        <v>19</v>
      </c>
      <c r="H84" s="1">
        <v>50</v>
      </c>
      <c r="I84" s="2">
        <v>5231.1400000000003</v>
      </c>
      <c r="J84" s="2">
        <v>421.3</v>
      </c>
      <c r="K84" s="2">
        <v>5652.4400000000005</v>
      </c>
      <c r="L84" s="13">
        <v>15412.33</v>
      </c>
      <c r="M84" s="2">
        <v>421.29540000000003</v>
      </c>
      <c r="N84" s="2">
        <v>6073.7354000000005</v>
      </c>
      <c r="O84" s="13">
        <v>14991.034599999999</v>
      </c>
      <c r="P84" s="2">
        <v>421.29540000000003</v>
      </c>
      <c r="Q84" s="2">
        <v>6495.0308000000005</v>
      </c>
      <c r="R84" s="13">
        <v>14569.7392</v>
      </c>
      <c r="S84" s="2">
        <v>421.29540000000003</v>
      </c>
      <c r="T84" s="2">
        <v>6916.3262000000004</v>
      </c>
      <c r="U84" s="13">
        <v>14148.443800000001</v>
      </c>
      <c r="V84" s="2">
        <f t="shared" si="10"/>
        <v>421.29540000000003</v>
      </c>
      <c r="W84" s="2">
        <f t="shared" si="11"/>
        <v>7337.6216000000004</v>
      </c>
      <c r="X84" s="13">
        <f t="shared" si="12"/>
        <v>13727.1484</v>
      </c>
      <c r="Y84" s="44">
        <f t="shared" si="13"/>
        <v>421.29540000000003</v>
      </c>
      <c r="Z84" s="44">
        <f t="shared" si="14"/>
        <v>7758.9170000000004</v>
      </c>
      <c r="AA84" s="44">
        <f t="shared" si="15"/>
        <v>13305.852999999999</v>
      </c>
      <c r="AB84" s="44">
        <f t="shared" si="16"/>
        <v>421.29540000000003</v>
      </c>
      <c r="AC84" s="44">
        <f t="shared" si="17"/>
        <v>8180.2124000000003</v>
      </c>
      <c r="AD84" s="44">
        <f t="shared" si="18"/>
        <v>12884.5576</v>
      </c>
      <c r="AE84" s="1" t="s">
        <v>21</v>
      </c>
    </row>
    <row r="85" spans="1:31" x14ac:dyDescent="0.25">
      <c r="A85" s="1">
        <v>1</v>
      </c>
      <c r="B85" s="1" t="s">
        <v>100</v>
      </c>
      <c r="C85" s="1" t="s">
        <v>17</v>
      </c>
      <c r="D85" s="4">
        <v>37664</v>
      </c>
      <c r="E85" s="13">
        <v>1385</v>
      </c>
      <c r="F85" s="1" t="s">
        <v>18</v>
      </c>
      <c r="G85" s="1" t="s">
        <v>19</v>
      </c>
      <c r="H85" s="1">
        <v>15</v>
      </c>
      <c r="I85" s="2">
        <v>1146.43</v>
      </c>
      <c r="J85" s="2">
        <v>92.33</v>
      </c>
      <c r="K85" s="2">
        <v>1238.76</v>
      </c>
      <c r="L85" s="13">
        <v>146.24</v>
      </c>
      <c r="M85" s="2">
        <v>92.333333333333329</v>
      </c>
      <c r="N85" s="2">
        <v>1331.0933333333332</v>
      </c>
      <c r="O85" s="13">
        <v>53.906666666666752</v>
      </c>
      <c r="P85" s="2">
        <v>53.9</v>
      </c>
      <c r="Q85" s="2">
        <v>1384.9933333333333</v>
      </c>
      <c r="R85" s="13">
        <v>6.6666666666606034E-3</v>
      </c>
      <c r="S85" s="2">
        <v>0.01</v>
      </c>
      <c r="T85" s="2">
        <v>1385</v>
      </c>
      <c r="U85" s="13">
        <v>0</v>
      </c>
      <c r="V85" s="2">
        <f t="shared" si="10"/>
        <v>0</v>
      </c>
      <c r="W85" s="2">
        <f t="shared" si="11"/>
        <v>1385</v>
      </c>
      <c r="X85" s="13">
        <f t="shared" si="12"/>
        <v>0</v>
      </c>
      <c r="Y85" s="44">
        <f t="shared" si="13"/>
        <v>0</v>
      </c>
      <c r="Z85" s="44">
        <f t="shared" si="14"/>
        <v>1385</v>
      </c>
      <c r="AA85" s="44">
        <f t="shared" si="15"/>
        <v>0</v>
      </c>
      <c r="AB85" s="44">
        <f t="shared" si="16"/>
        <v>0</v>
      </c>
      <c r="AC85" s="44">
        <f t="shared" si="17"/>
        <v>1385</v>
      </c>
      <c r="AD85" s="44">
        <f t="shared" si="18"/>
        <v>0</v>
      </c>
      <c r="AE85" s="1" t="s">
        <v>21</v>
      </c>
    </row>
    <row r="86" spans="1:31" x14ac:dyDescent="0.25">
      <c r="A86" s="1">
        <v>1</v>
      </c>
      <c r="B86" s="1" t="s">
        <v>101</v>
      </c>
      <c r="C86" s="1" t="s">
        <v>17</v>
      </c>
      <c r="D86" s="4">
        <v>37664</v>
      </c>
      <c r="E86" s="13">
        <v>425495.17</v>
      </c>
      <c r="F86" s="1" t="s">
        <v>18</v>
      </c>
      <c r="G86" s="1" t="s">
        <v>19</v>
      </c>
      <c r="H86" s="1">
        <v>50</v>
      </c>
      <c r="I86" s="2">
        <v>105664.59</v>
      </c>
      <c r="J86" s="2">
        <v>8509.9</v>
      </c>
      <c r="K86" s="2">
        <v>114174.48999999999</v>
      </c>
      <c r="L86" s="13">
        <v>311320.68</v>
      </c>
      <c r="M86" s="2">
        <v>8509.9033999999992</v>
      </c>
      <c r="N86" s="2">
        <v>122684.39339999999</v>
      </c>
      <c r="O86" s="13">
        <v>302810.77659999998</v>
      </c>
      <c r="P86" s="2">
        <v>8509.9033999999992</v>
      </c>
      <c r="Q86" s="2">
        <v>131194.29679999998</v>
      </c>
      <c r="R86" s="13">
        <v>294300.87320000003</v>
      </c>
      <c r="S86" s="2">
        <v>8509.9033999999992</v>
      </c>
      <c r="T86" s="2">
        <v>139704.20019999999</v>
      </c>
      <c r="U86" s="13">
        <v>285790.96979999996</v>
      </c>
      <c r="V86" s="2">
        <f t="shared" si="10"/>
        <v>8509.9033999999992</v>
      </c>
      <c r="W86" s="2">
        <f t="shared" si="11"/>
        <v>148214.1036</v>
      </c>
      <c r="X86" s="13">
        <f t="shared" si="12"/>
        <v>277281.06640000001</v>
      </c>
      <c r="Y86" s="44">
        <f t="shared" si="13"/>
        <v>8509.9033999999992</v>
      </c>
      <c r="Z86" s="44">
        <f t="shared" si="14"/>
        <v>156724.00700000001</v>
      </c>
      <c r="AA86" s="44">
        <f t="shared" si="15"/>
        <v>268771.16299999994</v>
      </c>
      <c r="AB86" s="44">
        <f t="shared" si="16"/>
        <v>8509.9033999999992</v>
      </c>
      <c r="AC86" s="44">
        <f t="shared" si="17"/>
        <v>165233.91040000002</v>
      </c>
      <c r="AD86" s="44">
        <f t="shared" si="18"/>
        <v>260261.25959999996</v>
      </c>
      <c r="AE86" s="1" t="s">
        <v>21</v>
      </c>
    </row>
    <row r="87" spans="1:31" x14ac:dyDescent="0.25">
      <c r="A87" s="1">
        <v>1</v>
      </c>
      <c r="B87" s="1" t="s">
        <v>103</v>
      </c>
      <c r="C87" s="1" t="s">
        <v>17</v>
      </c>
      <c r="D87" s="4">
        <v>37678</v>
      </c>
      <c r="E87" s="13">
        <v>3035</v>
      </c>
      <c r="F87" s="1" t="s">
        <v>102</v>
      </c>
      <c r="G87" s="1" t="s">
        <v>19</v>
      </c>
      <c r="H87" s="1">
        <v>15</v>
      </c>
      <c r="I87" s="2">
        <v>2512.27</v>
      </c>
      <c r="J87" s="2">
        <v>202.33</v>
      </c>
      <c r="K87" s="2">
        <v>2714.6</v>
      </c>
      <c r="L87" s="13">
        <v>320.40000000000009</v>
      </c>
      <c r="M87" s="2">
        <v>202.33333333333331</v>
      </c>
      <c r="N87" s="2">
        <v>2916.9333333333334</v>
      </c>
      <c r="O87" s="13">
        <v>118.06666666666661</v>
      </c>
      <c r="P87" s="2">
        <v>118.07</v>
      </c>
      <c r="Q87" s="2">
        <v>3035.0033333333336</v>
      </c>
      <c r="R87" s="13">
        <v>-3.3333333335576754E-3</v>
      </c>
      <c r="T87" s="2">
        <v>3035</v>
      </c>
      <c r="U87" s="13">
        <v>0</v>
      </c>
      <c r="V87" s="2">
        <f t="shared" si="10"/>
        <v>0</v>
      </c>
      <c r="W87" s="2">
        <f t="shared" si="11"/>
        <v>3035</v>
      </c>
      <c r="X87" s="13">
        <f t="shared" si="12"/>
        <v>0</v>
      </c>
      <c r="Y87" s="44">
        <f t="shared" si="13"/>
        <v>0</v>
      </c>
      <c r="Z87" s="44">
        <f t="shared" si="14"/>
        <v>3035</v>
      </c>
      <c r="AA87" s="44">
        <f t="shared" si="15"/>
        <v>0</v>
      </c>
      <c r="AB87" s="44">
        <f t="shared" si="16"/>
        <v>0</v>
      </c>
      <c r="AC87" s="44">
        <f t="shared" si="17"/>
        <v>3035</v>
      </c>
      <c r="AD87" s="44">
        <f t="shared" si="18"/>
        <v>0</v>
      </c>
      <c r="AE87" s="1" t="s">
        <v>21</v>
      </c>
    </row>
    <row r="88" spans="1:31" x14ac:dyDescent="0.25">
      <c r="A88" s="1">
        <v>1</v>
      </c>
      <c r="B88" s="1" t="s">
        <v>104</v>
      </c>
      <c r="C88" s="1" t="s">
        <v>17</v>
      </c>
      <c r="D88" s="4">
        <v>37678</v>
      </c>
      <c r="E88" s="13">
        <v>313.10000000000002</v>
      </c>
      <c r="F88" s="1" t="s">
        <v>102</v>
      </c>
      <c r="G88" s="1" t="s">
        <v>19</v>
      </c>
      <c r="H88" s="1">
        <v>5</v>
      </c>
      <c r="I88" s="2">
        <v>313.10000000000002</v>
      </c>
      <c r="J88" s="2">
        <v>0</v>
      </c>
      <c r="K88" s="2">
        <v>313.10000000000002</v>
      </c>
      <c r="L88" s="13">
        <v>0</v>
      </c>
      <c r="M88" s="2">
        <v>0</v>
      </c>
      <c r="N88" s="2">
        <v>313.10000000000002</v>
      </c>
      <c r="O88" s="13">
        <v>0</v>
      </c>
      <c r="P88" s="2">
        <v>0</v>
      </c>
      <c r="Q88" s="2">
        <v>313.10000000000002</v>
      </c>
      <c r="R88" s="13">
        <v>0</v>
      </c>
      <c r="T88" s="2">
        <v>313.10000000000002</v>
      </c>
      <c r="U88" s="13">
        <v>0</v>
      </c>
      <c r="V88" s="2">
        <f t="shared" si="10"/>
        <v>0</v>
      </c>
      <c r="W88" s="2">
        <f t="shared" si="11"/>
        <v>313.10000000000002</v>
      </c>
      <c r="X88" s="13">
        <f t="shared" si="12"/>
        <v>0</v>
      </c>
      <c r="Y88" s="44">
        <f t="shared" si="13"/>
        <v>0</v>
      </c>
      <c r="Z88" s="44">
        <f t="shared" si="14"/>
        <v>313.10000000000002</v>
      </c>
      <c r="AA88" s="44">
        <f t="shared" si="15"/>
        <v>0</v>
      </c>
      <c r="AB88" s="44">
        <f t="shared" si="16"/>
        <v>0</v>
      </c>
      <c r="AC88" s="44">
        <f t="shared" si="17"/>
        <v>313.10000000000002</v>
      </c>
      <c r="AD88" s="44">
        <f t="shared" si="18"/>
        <v>0</v>
      </c>
      <c r="AE88" s="1" t="s">
        <v>21</v>
      </c>
    </row>
    <row r="89" spans="1:31" x14ac:dyDescent="0.25">
      <c r="A89" s="1">
        <v>1</v>
      </c>
      <c r="B89" s="1" t="s">
        <v>105</v>
      </c>
      <c r="C89" s="1" t="s">
        <v>17</v>
      </c>
      <c r="D89" s="4">
        <v>37692</v>
      </c>
      <c r="E89" s="13">
        <v>120342.5</v>
      </c>
      <c r="F89" s="1" t="s">
        <v>30</v>
      </c>
      <c r="G89" s="1" t="s">
        <v>19</v>
      </c>
      <c r="H89" s="1">
        <v>20</v>
      </c>
      <c r="I89" s="2">
        <v>74211.27</v>
      </c>
      <c r="J89" s="2">
        <v>6017.13</v>
      </c>
      <c r="K89" s="2">
        <v>80228.400000000009</v>
      </c>
      <c r="L89" s="13">
        <v>40114.099999999991</v>
      </c>
      <c r="M89" s="2">
        <v>6017.125</v>
      </c>
      <c r="N89" s="2">
        <v>86245.525000000009</v>
      </c>
      <c r="O89" s="13">
        <v>34096.974999999991</v>
      </c>
      <c r="P89" s="2">
        <v>6017.125</v>
      </c>
      <c r="Q89" s="2">
        <v>92262.650000000009</v>
      </c>
      <c r="R89" s="13">
        <v>28079.849999999991</v>
      </c>
      <c r="S89" s="2">
        <v>6017.125</v>
      </c>
      <c r="T89" s="2">
        <v>98279.775000000009</v>
      </c>
      <c r="U89" s="13">
        <v>22062.724999999991</v>
      </c>
      <c r="V89" s="2">
        <f t="shared" si="10"/>
        <v>6017.125</v>
      </c>
      <c r="W89" s="2">
        <f t="shared" si="11"/>
        <v>104296.90000000001</v>
      </c>
      <c r="X89" s="13">
        <f t="shared" si="12"/>
        <v>16045.599999999991</v>
      </c>
      <c r="Y89" s="44">
        <f t="shared" si="13"/>
        <v>6017.125</v>
      </c>
      <c r="Z89" s="44">
        <f t="shared" si="14"/>
        <v>110314.02500000001</v>
      </c>
      <c r="AA89" s="44">
        <f t="shared" si="15"/>
        <v>10028.474999999991</v>
      </c>
      <c r="AB89" s="44">
        <f t="shared" si="16"/>
        <v>6017.125</v>
      </c>
      <c r="AC89" s="44">
        <f t="shared" si="17"/>
        <v>116331.15000000001</v>
      </c>
      <c r="AD89" s="44">
        <f t="shared" si="18"/>
        <v>4011.3499999999913</v>
      </c>
      <c r="AE89" s="1" t="s">
        <v>21</v>
      </c>
    </row>
    <row r="90" spans="1:31" x14ac:dyDescent="0.25">
      <c r="A90" s="1">
        <v>1</v>
      </c>
      <c r="B90" s="1" t="s">
        <v>106</v>
      </c>
      <c r="C90" s="1" t="s">
        <v>17</v>
      </c>
      <c r="D90" s="4">
        <v>37692</v>
      </c>
      <c r="E90" s="13">
        <v>318747.33</v>
      </c>
      <c r="F90" s="1" t="s">
        <v>18</v>
      </c>
      <c r="G90" s="1" t="s">
        <v>19</v>
      </c>
      <c r="H90" s="1">
        <v>50</v>
      </c>
      <c r="I90" s="2">
        <v>78624.38</v>
      </c>
      <c r="J90" s="2">
        <v>6374.95</v>
      </c>
      <c r="K90" s="2">
        <v>84999.33</v>
      </c>
      <c r="L90" s="13">
        <v>233748</v>
      </c>
      <c r="M90" s="2">
        <v>6374.9465999999993</v>
      </c>
      <c r="N90" s="2">
        <v>91374.276599999997</v>
      </c>
      <c r="O90" s="13">
        <v>227373.05340000003</v>
      </c>
      <c r="P90" s="2">
        <v>6374.9465999999993</v>
      </c>
      <c r="Q90" s="2">
        <v>97749.223199999993</v>
      </c>
      <c r="R90" s="13">
        <v>220998.10680000001</v>
      </c>
      <c r="S90" s="2">
        <v>6374.9465999999993</v>
      </c>
      <c r="T90" s="2">
        <v>104124.16979999999</v>
      </c>
      <c r="U90" s="13">
        <v>214623.16020000004</v>
      </c>
      <c r="V90" s="2">
        <f t="shared" si="10"/>
        <v>6374.9465999999993</v>
      </c>
      <c r="W90" s="2">
        <f t="shared" si="11"/>
        <v>110499.11639999998</v>
      </c>
      <c r="X90" s="13">
        <f t="shared" si="12"/>
        <v>208248.21360000002</v>
      </c>
      <c r="Y90" s="44">
        <f t="shared" si="13"/>
        <v>6374.9465999999993</v>
      </c>
      <c r="Z90" s="44">
        <f t="shared" si="14"/>
        <v>116874.06299999998</v>
      </c>
      <c r="AA90" s="44">
        <f t="shared" si="15"/>
        <v>201873.26700000005</v>
      </c>
      <c r="AB90" s="44">
        <f t="shared" si="16"/>
        <v>6374.9465999999993</v>
      </c>
      <c r="AC90" s="44">
        <f t="shared" si="17"/>
        <v>123249.00959999998</v>
      </c>
      <c r="AD90" s="44">
        <f t="shared" si="18"/>
        <v>195498.32040000003</v>
      </c>
      <c r="AE90" s="1" t="s">
        <v>21</v>
      </c>
    </row>
    <row r="91" spans="1:31" x14ac:dyDescent="0.25">
      <c r="A91" s="1">
        <v>1</v>
      </c>
      <c r="B91" s="1" t="s">
        <v>107</v>
      </c>
      <c r="C91" s="1" t="s">
        <v>17</v>
      </c>
      <c r="D91" s="4">
        <v>37692</v>
      </c>
      <c r="E91" s="13">
        <v>15780.06</v>
      </c>
      <c r="F91" s="1" t="s">
        <v>18</v>
      </c>
      <c r="G91" s="1" t="s">
        <v>19</v>
      </c>
      <c r="H91" s="1">
        <v>50</v>
      </c>
      <c r="I91" s="2">
        <v>3892.4</v>
      </c>
      <c r="J91" s="2">
        <v>315.60000000000002</v>
      </c>
      <c r="K91" s="2">
        <v>4208</v>
      </c>
      <c r="L91" s="13">
        <v>11572.06</v>
      </c>
      <c r="M91" s="2">
        <v>315.60120000000001</v>
      </c>
      <c r="N91" s="2">
        <v>4523.6012000000001</v>
      </c>
      <c r="O91" s="13">
        <v>11256.4588</v>
      </c>
      <c r="P91" s="2">
        <v>315.60120000000001</v>
      </c>
      <c r="Q91" s="2">
        <v>4839.2024000000001</v>
      </c>
      <c r="R91" s="13">
        <v>10940.857599999999</v>
      </c>
      <c r="S91" s="2">
        <v>315.60120000000001</v>
      </c>
      <c r="T91" s="2">
        <v>5154.8036000000002</v>
      </c>
      <c r="U91" s="13">
        <v>10625.256399999998</v>
      </c>
      <c r="V91" s="2">
        <f t="shared" si="10"/>
        <v>315.60120000000001</v>
      </c>
      <c r="W91" s="2">
        <f t="shared" si="11"/>
        <v>5470.4048000000003</v>
      </c>
      <c r="X91" s="13">
        <f t="shared" si="12"/>
        <v>10309.655199999999</v>
      </c>
      <c r="Y91" s="44">
        <f t="shared" si="13"/>
        <v>315.60120000000001</v>
      </c>
      <c r="Z91" s="44">
        <f t="shared" si="14"/>
        <v>5786.0060000000003</v>
      </c>
      <c r="AA91" s="44">
        <f t="shared" si="15"/>
        <v>9994.0540000000001</v>
      </c>
      <c r="AB91" s="44">
        <f t="shared" si="16"/>
        <v>315.60120000000001</v>
      </c>
      <c r="AC91" s="44">
        <f t="shared" si="17"/>
        <v>6101.6072000000004</v>
      </c>
      <c r="AD91" s="44">
        <f t="shared" si="18"/>
        <v>9678.4527999999991</v>
      </c>
      <c r="AE91" s="1" t="s">
        <v>21</v>
      </c>
    </row>
    <row r="92" spans="1:31" x14ac:dyDescent="0.25">
      <c r="A92" s="1">
        <v>1</v>
      </c>
      <c r="B92" s="1" t="s">
        <v>108</v>
      </c>
      <c r="C92" s="1" t="s">
        <v>17</v>
      </c>
      <c r="D92" s="4">
        <v>37692</v>
      </c>
      <c r="E92" s="13">
        <v>590</v>
      </c>
      <c r="F92" s="1" t="s">
        <v>18</v>
      </c>
      <c r="G92" s="1" t="s">
        <v>19</v>
      </c>
      <c r="H92" s="1">
        <v>50</v>
      </c>
      <c r="I92" s="2">
        <v>145.53</v>
      </c>
      <c r="J92" s="2">
        <v>11.8</v>
      </c>
      <c r="K92" s="2">
        <v>157.33000000000001</v>
      </c>
      <c r="L92" s="13">
        <v>432.66999999999996</v>
      </c>
      <c r="M92" s="2">
        <v>11.8</v>
      </c>
      <c r="N92" s="2">
        <v>169.13000000000002</v>
      </c>
      <c r="O92" s="13">
        <v>420.87</v>
      </c>
      <c r="P92" s="2">
        <v>11.8</v>
      </c>
      <c r="Q92" s="2">
        <v>180.93000000000004</v>
      </c>
      <c r="R92" s="13">
        <v>409.06999999999994</v>
      </c>
      <c r="S92" s="2">
        <v>11.8</v>
      </c>
      <c r="T92" s="2">
        <v>192.73000000000005</v>
      </c>
      <c r="U92" s="13">
        <v>397.27</v>
      </c>
      <c r="V92" s="2">
        <f t="shared" si="10"/>
        <v>11.8</v>
      </c>
      <c r="W92" s="2">
        <f t="shared" si="11"/>
        <v>204.53000000000006</v>
      </c>
      <c r="X92" s="13">
        <f t="shared" si="12"/>
        <v>385.46999999999991</v>
      </c>
      <c r="Y92" s="44">
        <f t="shared" si="13"/>
        <v>11.8</v>
      </c>
      <c r="Z92" s="44">
        <f t="shared" si="14"/>
        <v>216.33000000000007</v>
      </c>
      <c r="AA92" s="44">
        <f t="shared" si="15"/>
        <v>373.66999999999996</v>
      </c>
      <c r="AB92" s="44">
        <f t="shared" si="16"/>
        <v>11.8</v>
      </c>
      <c r="AC92" s="44">
        <f t="shared" si="17"/>
        <v>228.13000000000008</v>
      </c>
      <c r="AD92" s="44">
        <f t="shared" si="18"/>
        <v>361.86999999999989</v>
      </c>
      <c r="AE92" s="1" t="s">
        <v>21</v>
      </c>
    </row>
    <row r="93" spans="1:31" x14ac:dyDescent="0.25">
      <c r="A93" s="1">
        <v>1</v>
      </c>
      <c r="B93" s="1" t="s">
        <v>110</v>
      </c>
      <c r="C93" s="1" t="s">
        <v>17</v>
      </c>
      <c r="D93" s="4">
        <v>37705</v>
      </c>
      <c r="E93" s="13">
        <v>2850</v>
      </c>
      <c r="F93" s="1" t="s">
        <v>109</v>
      </c>
      <c r="G93" s="1" t="s">
        <v>19</v>
      </c>
      <c r="H93" s="1">
        <v>25</v>
      </c>
      <c r="I93" s="2">
        <v>1406</v>
      </c>
      <c r="J93" s="2">
        <v>114</v>
      </c>
      <c r="K93" s="2">
        <v>1520</v>
      </c>
      <c r="L93" s="13">
        <v>1330</v>
      </c>
      <c r="M93" s="2">
        <v>114</v>
      </c>
      <c r="N93" s="2">
        <v>1634</v>
      </c>
      <c r="O93" s="13">
        <v>1216</v>
      </c>
      <c r="P93" s="2">
        <v>114</v>
      </c>
      <c r="Q93" s="2">
        <v>1748</v>
      </c>
      <c r="R93" s="13">
        <v>1102</v>
      </c>
      <c r="S93" s="2">
        <v>114</v>
      </c>
      <c r="T93" s="2">
        <v>1862</v>
      </c>
      <c r="U93" s="13">
        <v>988</v>
      </c>
      <c r="V93" s="2">
        <f t="shared" si="10"/>
        <v>114</v>
      </c>
      <c r="W93" s="2">
        <f t="shared" si="11"/>
        <v>1976</v>
      </c>
      <c r="X93" s="13">
        <f t="shared" si="12"/>
        <v>874</v>
      </c>
      <c r="Y93" s="44">
        <f t="shared" si="13"/>
        <v>114</v>
      </c>
      <c r="Z93" s="44">
        <f t="shared" si="14"/>
        <v>2090</v>
      </c>
      <c r="AA93" s="44">
        <f t="shared" si="15"/>
        <v>760</v>
      </c>
      <c r="AB93" s="44">
        <f t="shared" si="16"/>
        <v>114</v>
      </c>
      <c r="AC93" s="44">
        <f t="shared" si="17"/>
        <v>2204</v>
      </c>
      <c r="AD93" s="44">
        <f t="shared" si="18"/>
        <v>646</v>
      </c>
      <c r="AE93" s="1" t="s">
        <v>21</v>
      </c>
    </row>
    <row r="94" spans="1:31" x14ac:dyDescent="0.25">
      <c r="A94" s="1">
        <v>1</v>
      </c>
      <c r="B94" s="1" t="s">
        <v>111</v>
      </c>
      <c r="C94" s="1" t="s">
        <v>17</v>
      </c>
      <c r="D94" s="4">
        <v>37727</v>
      </c>
      <c r="E94" s="13">
        <v>16091.62</v>
      </c>
      <c r="F94" s="1" t="s">
        <v>18</v>
      </c>
      <c r="G94" s="1" t="s">
        <v>19</v>
      </c>
      <c r="H94" s="1">
        <v>50</v>
      </c>
      <c r="I94" s="2">
        <v>3942.42</v>
      </c>
      <c r="J94" s="2">
        <v>321.83</v>
      </c>
      <c r="K94" s="2">
        <v>4264.25</v>
      </c>
      <c r="L94" s="13">
        <v>11827.37</v>
      </c>
      <c r="M94" s="2">
        <v>321.83240000000001</v>
      </c>
      <c r="N94" s="2">
        <v>4586.0824000000002</v>
      </c>
      <c r="O94" s="13">
        <v>11505.5376</v>
      </c>
      <c r="P94" s="2">
        <v>321.83240000000001</v>
      </c>
      <c r="Q94" s="2">
        <v>4907.9148000000005</v>
      </c>
      <c r="R94" s="13">
        <v>11183.7052</v>
      </c>
      <c r="S94" s="2">
        <v>321.83240000000001</v>
      </c>
      <c r="T94" s="2">
        <v>5229.7472000000007</v>
      </c>
      <c r="U94" s="13">
        <v>10861.872800000001</v>
      </c>
      <c r="V94" s="2">
        <f t="shared" si="10"/>
        <v>321.83240000000001</v>
      </c>
      <c r="W94" s="2">
        <f t="shared" si="11"/>
        <v>5551.5796000000009</v>
      </c>
      <c r="X94" s="13">
        <f t="shared" si="12"/>
        <v>10540.0404</v>
      </c>
      <c r="Y94" s="44">
        <f t="shared" si="13"/>
        <v>321.83240000000001</v>
      </c>
      <c r="Z94" s="44">
        <f t="shared" si="14"/>
        <v>5873.4120000000012</v>
      </c>
      <c r="AA94" s="44">
        <f t="shared" si="15"/>
        <v>10218.207999999999</v>
      </c>
      <c r="AB94" s="44">
        <f t="shared" si="16"/>
        <v>321.83240000000001</v>
      </c>
      <c r="AC94" s="44">
        <f t="shared" si="17"/>
        <v>6195.2444000000014</v>
      </c>
      <c r="AD94" s="44">
        <f t="shared" si="18"/>
        <v>9896.3755999999994</v>
      </c>
      <c r="AE94" s="1" t="s">
        <v>21</v>
      </c>
    </row>
    <row r="95" spans="1:31" x14ac:dyDescent="0.25">
      <c r="A95" s="1">
        <v>1</v>
      </c>
      <c r="B95" s="1" t="s">
        <v>112</v>
      </c>
      <c r="C95" s="1" t="s">
        <v>17</v>
      </c>
      <c r="D95" s="4">
        <v>37727</v>
      </c>
      <c r="E95" s="13">
        <v>573062.66</v>
      </c>
      <c r="F95" s="1" t="s">
        <v>18</v>
      </c>
      <c r="G95" s="1" t="s">
        <v>19</v>
      </c>
      <c r="H95" s="1">
        <v>50</v>
      </c>
      <c r="I95" s="2">
        <v>140400.31</v>
      </c>
      <c r="J95" s="2">
        <v>11461.25</v>
      </c>
      <c r="K95" s="2">
        <v>151861.56</v>
      </c>
      <c r="L95" s="13">
        <v>421201.10000000003</v>
      </c>
      <c r="M95" s="2">
        <v>11461.253200000001</v>
      </c>
      <c r="N95" s="2">
        <v>163322.8132</v>
      </c>
      <c r="O95" s="13">
        <v>409739.84680000006</v>
      </c>
      <c r="P95" s="2">
        <v>11461.253200000001</v>
      </c>
      <c r="Q95" s="2">
        <v>174784.06640000001</v>
      </c>
      <c r="R95" s="13">
        <v>398278.59360000002</v>
      </c>
      <c r="S95" s="2">
        <v>11461.253200000001</v>
      </c>
      <c r="T95" s="2">
        <v>186245.31960000002</v>
      </c>
      <c r="U95" s="13">
        <v>386817.34039999999</v>
      </c>
      <c r="V95" s="2">
        <f t="shared" si="10"/>
        <v>11461.253200000001</v>
      </c>
      <c r="W95" s="2">
        <f t="shared" si="11"/>
        <v>197706.57280000002</v>
      </c>
      <c r="X95" s="13">
        <f t="shared" si="12"/>
        <v>375356.08720000001</v>
      </c>
      <c r="Y95" s="44">
        <f t="shared" si="13"/>
        <v>11461.253200000001</v>
      </c>
      <c r="Z95" s="44">
        <f t="shared" si="14"/>
        <v>209167.82600000003</v>
      </c>
      <c r="AA95" s="44">
        <f t="shared" si="15"/>
        <v>363894.83400000003</v>
      </c>
      <c r="AB95" s="44">
        <f t="shared" si="16"/>
        <v>11461.253200000001</v>
      </c>
      <c r="AC95" s="44">
        <f t="shared" si="17"/>
        <v>220629.07920000004</v>
      </c>
      <c r="AD95" s="44">
        <f t="shared" si="18"/>
        <v>352433.5808</v>
      </c>
      <c r="AE95" s="1" t="s">
        <v>21</v>
      </c>
    </row>
    <row r="96" spans="1:31" x14ac:dyDescent="0.25">
      <c r="A96" s="1">
        <v>1</v>
      </c>
      <c r="B96" s="1" t="s">
        <v>113</v>
      </c>
      <c r="C96" s="1" t="s">
        <v>17</v>
      </c>
      <c r="D96" s="4">
        <v>37755</v>
      </c>
      <c r="E96" s="13">
        <v>1436</v>
      </c>
      <c r="F96" s="1" t="s">
        <v>18</v>
      </c>
      <c r="G96" s="1" t="s">
        <v>19</v>
      </c>
      <c r="H96" s="1">
        <v>50</v>
      </c>
      <c r="I96" s="2">
        <v>349.43</v>
      </c>
      <c r="J96" s="2">
        <v>28.72</v>
      </c>
      <c r="K96" s="2">
        <v>378.15</v>
      </c>
      <c r="L96" s="13">
        <v>1057.8499999999999</v>
      </c>
      <c r="M96" s="2">
        <v>28.72</v>
      </c>
      <c r="N96" s="2">
        <v>406.87</v>
      </c>
      <c r="O96" s="13">
        <v>1029.1300000000001</v>
      </c>
      <c r="P96" s="2">
        <v>28.72</v>
      </c>
      <c r="Q96" s="2">
        <v>435.59000000000003</v>
      </c>
      <c r="R96" s="13">
        <v>1000.41</v>
      </c>
      <c r="S96" s="2">
        <v>28.72</v>
      </c>
      <c r="T96" s="2">
        <v>464.31000000000006</v>
      </c>
      <c r="U96" s="13">
        <v>971.68999999999994</v>
      </c>
      <c r="V96" s="2">
        <f t="shared" si="10"/>
        <v>28.72</v>
      </c>
      <c r="W96" s="2">
        <f t="shared" si="11"/>
        <v>493.03000000000009</v>
      </c>
      <c r="X96" s="13">
        <f t="shared" si="12"/>
        <v>942.96999999999991</v>
      </c>
      <c r="Y96" s="44">
        <f t="shared" si="13"/>
        <v>28.72</v>
      </c>
      <c r="Z96" s="44">
        <f t="shared" si="14"/>
        <v>521.75000000000011</v>
      </c>
      <c r="AA96" s="44">
        <f t="shared" si="15"/>
        <v>914.24999999999989</v>
      </c>
      <c r="AB96" s="44">
        <f t="shared" si="16"/>
        <v>28.72</v>
      </c>
      <c r="AC96" s="44">
        <f t="shared" si="17"/>
        <v>550.47000000000014</v>
      </c>
      <c r="AD96" s="44">
        <f t="shared" si="18"/>
        <v>885.52999999999986</v>
      </c>
      <c r="AE96" s="1" t="s">
        <v>21</v>
      </c>
    </row>
    <row r="97" spans="1:31" x14ac:dyDescent="0.25">
      <c r="A97" s="1">
        <v>1</v>
      </c>
      <c r="B97" s="1" t="s">
        <v>114</v>
      </c>
      <c r="C97" s="1" t="s">
        <v>17</v>
      </c>
      <c r="D97" s="4">
        <v>37755</v>
      </c>
      <c r="E97" s="13">
        <v>829</v>
      </c>
      <c r="F97" s="1" t="s">
        <v>18</v>
      </c>
      <c r="G97" s="1" t="s">
        <v>19</v>
      </c>
      <c r="H97" s="1">
        <v>50</v>
      </c>
      <c r="I97" s="2">
        <v>201.72</v>
      </c>
      <c r="J97" s="2">
        <v>16.579999999999998</v>
      </c>
      <c r="K97" s="2">
        <v>218.3</v>
      </c>
      <c r="L97" s="13">
        <v>610.70000000000005</v>
      </c>
      <c r="M97" s="2">
        <v>16.579999999999998</v>
      </c>
      <c r="N97" s="2">
        <v>234.88</v>
      </c>
      <c r="O97" s="13">
        <v>594.12</v>
      </c>
      <c r="P97" s="2">
        <v>16.579999999999998</v>
      </c>
      <c r="Q97" s="2">
        <v>251.45999999999998</v>
      </c>
      <c r="R97" s="13">
        <v>577.54</v>
      </c>
      <c r="S97" s="2">
        <v>16.579999999999998</v>
      </c>
      <c r="T97" s="2">
        <v>268.03999999999996</v>
      </c>
      <c r="U97" s="13">
        <v>560.96</v>
      </c>
      <c r="V97" s="2">
        <f t="shared" si="10"/>
        <v>16.579999999999998</v>
      </c>
      <c r="W97" s="2">
        <f t="shared" si="11"/>
        <v>284.61999999999995</v>
      </c>
      <c r="X97" s="13">
        <f t="shared" si="12"/>
        <v>544.38000000000011</v>
      </c>
      <c r="Y97" s="44">
        <f t="shared" si="13"/>
        <v>16.579999999999998</v>
      </c>
      <c r="Z97" s="44">
        <f t="shared" si="14"/>
        <v>301.19999999999993</v>
      </c>
      <c r="AA97" s="44">
        <f t="shared" si="15"/>
        <v>527.80000000000007</v>
      </c>
      <c r="AB97" s="44">
        <f t="shared" si="16"/>
        <v>16.579999999999998</v>
      </c>
      <c r="AC97" s="44">
        <f t="shared" si="17"/>
        <v>317.77999999999992</v>
      </c>
      <c r="AD97" s="44">
        <f t="shared" si="18"/>
        <v>511.22000000000008</v>
      </c>
      <c r="AE97" s="1" t="s">
        <v>21</v>
      </c>
    </row>
    <row r="98" spans="1:31" x14ac:dyDescent="0.25">
      <c r="A98" s="1">
        <v>1</v>
      </c>
      <c r="B98" s="1" t="s">
        <v>115</v>
      </c>
      <c r="C98" s="1" t="s">
        <v>17</v>
      </c>
      <c r="D98" s="4">
        <v>37762</v>
      </c>
      <c r="E98" s="13">
        <v>9758.1200000000008</v>
      </c>
      <c r="F98" s="1" t="s">
        <v>18</v>
      </c>
      <c r="G98" s="1" t="s">
        <v>19</v>
      </c>
      <c r="H98" s="1">
        <v>50</v>
      </c>
      <c r="I98" s="2">
        <v>2374.4499999999998</v>
      </c>
      <c r="J98" s="2">
        <v>195.16</v>
      </c>
      <c r="K98" s="2">
        <v>2569.6099999999997</v>
      </c>
      <c r="L98" s="13">
        <v>7188.5100000000011</v>
      </c>
      <c r="M98" s="2">
        <v>195.16240000000002</v>
      </c>
      <c r="N98" s="2">
        <v>2764.7723999999998</v>
      </c>
      <c r="O98" s="13">
        <v>6993.347600000001</v>
      </c>
      <c r="P98" s="2">
        <v>195.16240000000002</v>
      </c>
      <c r="Q98" s="2">
        <v>2959.9348</v>
      </c>
      <c r="R98" s="13">
        <v>6798.1852000000008</v>
      </c>
      <c r="S98" s="2">
        <v>195.16240000000002</v>
      </c>
      <c r="T98" s="2">
        <v>3155.0972000000002</v>
      </c>
      <c r="U98" s="13">
        <v>6603.0228000000006</v>
      </c>
      <c r="V98" s="2">
        <f t="shared" si="10"/>
        <v>195.16240000000002</v>
      </c>
      <c r="W98" s="2">
        <f t="shared" si="11"/>
        <v>3350.2596000000003</v>
      </c>
      <c r="X98" s="13">
        <f t="shared" si="12"/>
        <v>6407.8604000000005</v>
      </c>
      <c r="Y98" s="44">
        <f t="shared" si="13"/>
        <v>195.16240000000002</v>
      </c>
      <c r="Z98" s="44">
        <f t="shared" si="14"/>
        <v>3545.4220000000005</v>
      </c>
      <c r="AA98" s="44">
        <f t="shared" si="15"/>
        <v>6212.6980000000003</v>
      </c>
      <c r="AB98" s="44">
        <f t="shared" si="16"/>
        <v>195.16240000000002</v>
      </c>
      <c r="AC98" s="44">
        <f t="shared" si="17"/>
        <v>3740.5844000000006</v>
      </c>
      <c r="AD98" s="44">
        <f t="shared" si="18"/>
        <v>6017.5356000000002</v>
      </c>
      <c r="AE98" s="1" t="s">
        <v>21</v>
      </c>
    </row>
    <row r="99" spans="1:31" x14ac:dyDescent="0.25">
      <c r="A99" s="1">
        <v>1</v>
      </c>
      <c r="B99" s="1" t="s">
        <v>116</v>
      </c>
      <c r="C99" s="1" t="s">
        <v>17</v>
      </c>
      <c r="D99" s="4">
        <v>37762</v>
      </c>
      <c r="E99" s="13">
        <v>18542.46</v>
      </c>
      <c r="F99" s="1" t="s">
        <v>18</v>
      </c>
      <c r="G99" s="1" t="s">
        <v>19</v>
      </c>
      <c r="H99" s="1">
        <v>50</v>
      </c>
      <c r="I99" s="2">
        <v>4512.01</v>
      </c>
      <c r="J99" s="2">
        <v>370.85</v>
      </c>
      <c r="K99" s="2">
        <v>4882.8600000000006</v>
      </c>
      <c r="L99" s="13">
        <v>13659.599999999999</v>
      </c>
      <c r="M99" s="2">
        <v>370.8492</v>
      </c>
      <c r="N99" s="2">
        <v>5253.7092000000002</v>
      </c>
      <c r="O99" s="13">
        <v>13288.750799999998</v>
      </c>
      <c r="P99" s="2">
        <v>370.8492</v>
      </c>
      <c r="Q99" s="2">
        <v>5624.5583999999999</v>
      </c>
      <c r="R99" s="13">
        <v>12917.901599999999</v>
      </c>
      <c r="S99" s="2">
        <v>370.8492</v>
      </c>
      <c r="T99" s="2">
        <v>5995.4075999999995</v>
      </c>
      <c r="U99" s="13">
        <v>12547.0524</v>
      </c>
      <c r="V99" s="2">
        <f t="shared" si="10"/>
        <v>370.8492</v>
      </c>
      <c r="W99" s="2">
        <f t="shared" si="11"/>
        <v>6366.2567999999992</v>
      </c>
      <c r="X99" s="13">
        <f t="shared" si="12"/>
        <v>12176.2032</v>
      </c>
      <c r="Y99" s="44">
        <f t="shared" si="13"/>
        <v>370.8492</v>
      </c>
      <c r="Z99" s="44">
        <f t="shared" si="14"/>
        <v>6737.1059999999989</v>
      </c>
      <c r="AA99" s="44">
        <f t="shared" si="15"/>
        <v>11805.353999999999</v>
      </c>
      <c r="AB99" s="44">
        <f t="shared" si="16"/>
        <v>370.8492</v>
      </c>
      <c r="AC99" s="44">
        <f t="shared" si="17"/>
        <v>7107.9551999999985</v>
      </c>
      <c r="AD99" s="44">
        <f t="shared" si="18"/>
        <v>11434.504800000001</v>
      </c>
      <c r="AE99" s="1" t="s">
        <v>21</v>
      </c>
    </row>
    <row r="100" spans="1:31" x14ac:dyDescent="0.25">
      <c r="A100" s="1">
        <v>1</v>
      </c>
      <c r="B100" s="1" t="s">
        <v>117</v>
      </c>
      <c r="C100" s="1" t="s">
        <v>17</v>
      </c>
      <c r="D100" s="4">
        <v>37762</v>
      </c>
      <c r="E100" s="13">
        <v>917.97</v>
      </c>
      <c r="F100" s="1" t="s">
        <v>18</v>
      </c>
      <c r="G100" s="1" t="s">
        <v>19</v>
      </c>
      <c r="H100" s="1">
        <v>50</v>
      </c>
      <c r="I100" s="2">
        <v>223.38</v>
      </c>
      <c r="J100" s="2">
        <v>18.36</v>
      </c>
      <c r="K100" s="2">
        <v>241.74</v>
      </c>
      <c r="L100" s="13">
        <v>676.23</v>
      </c>
      <c r="M100" s="2">
        <v>18.359400000000001</v>
      </c>
      <c r="N100" s="2">
        <v>260.0994</v>
      </c>
      <c r="O100" s="13">
        <v>657.87059999999997</v>
      </c>
      <c r="P100" s="2">
        <v>18.359400000000001</v>
      </c>
      <c r="Q100" s="2">
        <v>278.4588</v>
      </c>
      <c r="R100" s="13">
        <v>639.51120000000003</v>
      </c>
      <c r="S100" s="2">
        <v>18.359400000000001</v>
      </c>
      <c r="T100" s="2">
        <v>296.81819999999999</v>
      </c>
      <c r="U100" s="13">
        <v>621.15180000000009</v>
      </c>
      <c r="V100" s="2">
        <f t="shared" si="10"/>
        <v>18.359400000000001</v>
      </c>
      <c r="W100" s="2">
        <f t="shared" si="11"/>
        <v>315.17759999999998</v>
      </c>
      <c r="X100" s="13">
        <f t="shared" si="12"/>
        <v>602.79240000000004</v>
      </c>
      <c r="Y100" s="44">
        <f t="shared" si="13"/>
        <v>18.359400000000001</v>
      </c>
      <c r="Z100" s="44">
        <f t="shared" si="14"/>
        <v>333.53699999999998</v>
      </c>
      <c r="AA100" s="44">
        <f t="shared" si="15"/>
        <v>584.43299999999999</v>
      </c>
      <c r="AB100" s="44">
        <f t="shared" si="16"/>
        <v>18.359400000000001</v>
      </c>
      <c r="AC100" s="44">
        <f t="shared" si="17"/>
        <v>351.89639999999997</v>
      </c>
      <c r="AD100" s="44">
        <f t="shared" si="18"/>
        <v>566.07360000000006</v>
      </c>
      <c r="AE100" s="1" t="s">
        <v>21</v>
      </c>
    </row>
    <row r="101" spans="1:31" x14ac:dyDescent="0.25">
      <c r="A101" s="1">
        <v>1</v>
      </c>
      <c r="B101" s="1" t="s">
        <v>118</v>
      </c>
      <c r="C101" s="1" t="s">
        <v>17</v>
      </c>
      <c r="D101" s="4">
        <v>37771</v>
      </c>
      <c r="E101" s="13">
        <v>32269.03</v>
      </c>
      <c r="F101" s="1" t="s">
        <v>30</v>
      </c>
      <c r="G101" s="1" t="s">
        <v>19</v>
      </c>
      <c r="H101" s="1">
        <v>20</v>
      </c>
      <c r="I101" s="2">
        <v>19630.310000000001</v>
      </c>
      <c r="J101" s="2">
        <v>1613.45</v>
      </c>
      <c r="K101" s="2">
        <v>21243.760000000002</v>
      </c>
      <c r="L101" s="13">
        <v>11025.269999999997</v>
      </c>
      <c r="M101" s="2">
        <v>1613.4514999999997</v>
      </c>
      <c r="N101" s="2">
        <v>22857.211500000001</v>
      </c>
      <c r="O101" s="13">
        <v>9411.8184999999976</v>
      </c>
      <c r="P101" s="2">
        <v>1613.4514999999997</v>
      </c>
      <c r="Q101" s="2">
        <v>24470.663</v>
      </c>
      <c r="R101" s="13">
        <v>7798.3669999999984</v>
      </c>
      <c r="S101" s="2">
        <v>1613.4514999999997</v>
      </c>
      <c r="T101" s="2">
        <v>26084.1145</v>
      </c>
      <c r="U101" s="13">
        <v>6184.9154999999992</v>
      </c>
      <c r="V101" s="2">
        <f t="shared" si="10"/>
        <v>1613.4514999999997</v>
      </c>
      <c r="W101" s="2">
        <f t="shared" si="11"/>
        <v>27697.565999999999</v>
      </c>
      <c r="X101" s="13">
        <f t="shared" si="12"/>
        <v>4571.4639999999999</v>
      </c>
      <c r="Y101" s="44">
        <f t="shared" si="13"/>
        <v>1613.4514999999997</v>
      </c>
      <c r="Z101" s="44">
        <f t="shared" si="14"/>
        <v>29311.017499999998</v>
      </c>
      <c r="AA101" s="44">
        <f t="shared" si="15"/>
        <v>2958.0125000000007</v>
      </c>
      <c r="AB101" s="44">
        <f t="shared" si="16"/>
        <v>1613.4514999999997</v>
      </c>
      <c r="AC101" s="44">
        <f t="shared" si="17"/>
        <v>30924.468999999997</v>
      </c>
      <c r="AD101" s="44">
        <f t="shared" si="18"/>
        <v>1344.5610000000015</v>
      </c>
      <c r="AE101" s="1" t="s">
        <v>21</v>
      </c>
    </row>
    <row r="102" spans="1:31" x14ac:dyDescent="0.25">
      <c r="A102" s="1">
        <v>1</v>
      </c>
      <c r="B102" s="1" t="s">
        <v>118</v>
      </c>
      <c r="C102" s="1" t="s">
        <v>17</v>
      </c>
      <c r="D102" s="4">
        <v>37771</v>
      </c>
      <c r="E102" s="13">
        <v>13395.55</v>
      </c>
      <c r="F102" s="1" t="s">
        <v>30</v>
      </c>
      <c r="G102" s="1" t="s">
        <v>19</v>
      </c>
      <c r="H102" s="1">
        <v>20</v>
      </c>
      <c r="I102" s="2">
        <v>8148.99</v>
      </c>
      <c r="J102" s="2">
        <v>669.78</v>
      </c>
      <c r="K102" s="2">
        <v>8818.77</v>
      </c>
      <c r="L102" s="13">
        <v>4576.7799999999988</v>
      </c>
      <c r="M102" s="2">
        <v>669.77749999999992</v>
      </c>
      <c r="N102" s="2">
        <v>9488.5475000000006</v>
      </c>
      <c r="O102" s="13">
        <v>3907.0024999999987</v>
      </c>
      <c r="P102" s="2">
        <v>669.77749999999992</v>
      </c>
      <c r="Q102" s="2">
        <v>10158.325000000001</v>
      </c>
      <c r="R102" s="13">
        <v>3237.2249999999985</v>
      </c>
      <c r="S102" s="2">
        <v>669.77749999999992</v>
      </c>
      <c r="T102" s="2">
        <v>10828.102500000001</v>
      </c>
      <c r="U102" s="13">
        <v>2567.4474999999984</v>
      </c>
      <c r="V102" s="2">
        <f t="shared" si="10"/>
        <v>669.77749999999992</v>
      </c>
      <c r="W102" s="2">
        <f t="shared" si="11"/>
        <v>11497.880000000001</v>
      </c>
      <c r="X102" s="13">
        <f t="shared" si="12"/>
        <v>1897.6699999999983</v>
      </c>
      <c r="Y102" s="44">
        <f t="shared" si="13"/>
        <v>669.77749999999992</v>
      </c>
      <c r="Z102" s="44">
        <f t="shared" si="14"/>
        <v>12167.657500000001</v>
      </c>
      <c r="AA102" s="44">
        <f t="shared" si="15"/>
        <v>1227.8924999999981</v>
      </c>
      <c r="AB102" s="44">
        <f t="shared" si="16"/>
        <v>669.77749999999992</v>
      </c>
      <c r="AC102" s="44">
        <f t="shared" si="17"/>
        <v>12837.435000000001</v>
      </c>
      <c r="AD102" s="44">
        <f t="shared" si="18"/>
        <v>558.11499999999796</v>
      </c>
      <c r="AE102" s="1" t="s">
        <v>21</v>
      </c>
    </row>
    <row r="103" spans="1:31" x14ac:dyDescent="0.25">
      <c r="A103" s="1">
        <v>1</v>
      </c>
      <c r="B103" s="1" t="s">
        <v>119</v>
      </c>
      <c r="C103" s="1" t="s">
        <v>17</v>
      </c>
      <c r="D103" s="4">
        <v>37799</v>
      </c>
      <c r="E103" s="13">
        <v>22737.040000000001</v>
      </c>
      <c r="F103" s="1" t="s">
        <v>18</v>
      </c>
      <c r="G103" s="1" t="s">
        <v>19</v>
      </c>
      <c r="H103" s="1">
        <v>50</v>
      </c>
      <c r="I103" s="2">
        <v>5494.78</v>
      </c>
      <c r="J103" s="2">
        <v>454.74</v>
      </c>
      <c r="K103" s="2">
        <v>5949.5199999999995</v>
      </c>
      <c r="L103" s="13">
        <v>16787.52</v>
      </c>
      <c r="M103" s="2">
        <v>454.74080000000004</v>
      </c>
      <c r="N103" s="2">
        <v>6404.2608</v>
      </c>
      <c r="O103" s="13">
        <v>16332.779200000001</v>
      </c>
      <c r="P103" s="2">
        <v>454.74080000000004</v>
      </c>
      <c r="Q103" s="2">
        <v>6859.0015999999996</v>
      </c>
      <c r="R103" s="13">
        <v>15878.038400000001</v>
      </c>
      <c r="S103" s="2">
        <v>454.74080000000004</v>
      </c>
      <c r="T103" s="2">
        <v>7313.7423999999992</v>
      </c>
      <c r="U103" s="13">
        <v>15423.297600000002</v>
      </c>
      <c r="V103" s="2">
        <f t="shared" si="10"/>
        <v>454.74080000000004</v>
      </c>
      <c r="W103" s="2">
        <f t="shared" si="11"/>
        <v>7768.4831999999988</v>
      </c>
      <c r="X103" s="13">
        <f t="shared" si="12"/>
        <v>14968.556800000002</v>
      </c>
      <c r="Y103" s="44">
        <f t="shared" si="13"/>
        <v>454.74080000000004</v>
      </c>
      <c r="Z103" s="44">
        <f t="shared" si="14"/>
        <v>8223.2239999999983</v>
      </c>
      <c r="AA103" s="44">
        <f t="shared" si="15"/>
        <v>14513.816000000003</v>
      </c>
      <c r="AB103" s="44">
        <f t="shared" si="16"/>
        <v>454.74080000000004</v>
      </c>
      <c r="AC103" s="44">
        <f t="shared" si="17"/>
        <v>8677.9647999999979</v>
      </c>
      <c r="AD103" s="44">
        <f t="shared" si="18"/>
        <v>14059.075200000003</v>
      </c>
      <c r="AE103" s="1" t="s">
        <v>21</v>
      </c>
    </row>
    <row r="104" spans="1:31" x14ac:dyDescent="0.25">
      <c r="A104" s="1">
        <v>1</v>
      </c>
      <c r="B104" s="1" t="s">
        <v>120</v>
      </c>
      <c r="C104" s="1" t="s">
        <v>17</v>
      </c>
      <c r="D104" s="4">
        <v>37799</v>
      </c>
      <c r="E104" s="13">
        <v>31462.19</v>
      </c>
      <c r="F104" s="1" t="s">
        <v>18</v>
      </c>
      <c r="G104" s="1" t="s">
        <v>19</v>
      </c>
      <c r="H104" s="1">
        <v>20</v>
      </c>
      <c r="I104" s="2">
        <v>19008.41</v>
      </c>
      <c r="J104" s="2">
        <v>1573.11</v>
      </c>
      <c r="K104" s="2">
        <v>20581.52</v>
      </c>
      <c r="L104" s="13">
        <v>10880.669999999998</v>
      </c>
      <c r="M104" s="2">
        <v>1573.1095</v>
      </c>
      <c r="N104" s="2">
        <v>22154.629499999999</v>
      </c>
      <c r="O104" s="13">
        <v>9307.5604999999996</v>
      </c>
      <c r="P104" s="2">
        <v>1573.1095</v>
      </c>
      <c r="Q104" s="2">
        <v>23727.738999999998</v>
      </c>
      <c r="R104" s="13">
        <v>7734.4510000000009</v>
      </c>
      <c r="S104" s="2">
        <v>1573.1095</v>
      </c>
      <c r="T104" s="2">
        <v>25300.848499999996</v>
      </c>
      <c r="U104" s="13">
        <v>6161.3415000000023</v>
      </c>
      <c r="V104" s="2">
        <f t="shared" si="10"/>
        <v>1573.1095</v>
      </c>
      <c r="W104" s="2">
        <f t="shared" si="11"/>
        <v>26873.957999999995</v>
      </c>
      <c r="X104" s="13">
        <f t="shared" si="12"/>
        <v>4588.2320000000036</v>
      </c>
      <c r="Y104" s="44">
        <f t="shared" si="13"/>
        <v>1573.1095</v>
      </c>
      <c r="Z104" s="44">
        <f t="shared" si="14"/>
        <v>28447.067499999994</v>
      </c>
      <c r="AA104" s="44">
        <f t="shared" si="15"/>
        <v>3015.1225000000049</v>
      </c>
      <c r="AB104" s="44">
        <f t="shared" si="16"/>
        <v>1573.1095</v>
      </c>
      <c r="AC104" s="44">
        <f t="shared" si="17"/>
        <v>30020.176999999992</v>
      </c>
      <c r="AD104" s="44">
        <f t="shared" si="18"/>
        <v>1442.0130000000063</v>
      </c>
      <c r="AE104" s="1" t="s">
        <v>21</v>
      </c>
    </row>
    <row r="105" spans="1:31" x14ac:dyDescent="0.25">
      <c r="A105" s="1">
        <v>1</v>
      </c>
      <c r="B105" s="1" t="s">
        <v>121</v>
      </c>
      <c r="C105" s="1" t="s">
        <v>17</v>
      </c>
      <c r="D105" s="4">
        <v>37803</v>
      </c>
      <c r="E105" s="13">
        <v>1608.21</v>
      </c>
      <c r="F105" s="1" t="s">
        <v>30</v>
      </c>
      <c r="G105" s="1" t="s">
        <v>19</v>
      </c>
      <c r="H105" s="1">
        <v>50</v>
      </c>
      <c r="I105" s="2">
        <v>385.92</v>
      </c>
      <c r="J105" s="2">
        <v>32.159999999999997</v>
      </c>
      <c r="K105" s="2">
        <v>418.08000000000004</v>
      </c>
      <c r="L105" s="13">
        <v>1190.1300000000001</v>
      </c>
      <c r="M105" s="2">
        <v>32.164200000000001</v>
      </c>
      <c r="N105" s="2">
        <v>450.24420000000003</v>
      </c>
      <c r="O105" s="13">
        <v>1157.9657999999999</v>
      </c>
      <c r="P105" s="2">
        <v>32.164200000000001</v>
      </c>
      <c r="Q105" s="2">
        <v>482.40840000000003</v>
      </c>
      <c r="R105" s="13">
        <v>1125.8016</v>
      </c>
      <c r="S105" s="2">
        <v>32.164200000000001</v>
      </c>
      <c r="T105" s="2">
        <v>514.57260000000008</v>
      </c>
      <c r="U105" s="13">
        <v>1093.6374000000001</v>
      </c>
      <c r="V105" s="2">
        <f t="shared" si="10"/>
        <v>32.164200000000001</v>
      </c>
      <c r="W105" s="2">
        <f t="shared" si="11"/>
        <v>546.73680000000013</v>
      </c>
      <c r="X105" s="13">
        <f t="shared" si="12"/>
        <v>1061.4731999999999</v>
      </c>
      <c r="Y105" s="44">
        <f t="shared" si="13"/>
        <v>32.164200000000001</v>
      </c>
      <c r="Z105" s="44">
        <f t="shared" si="14"/>
        <v>578.90100000000018</v>
      </c>
      <c r="AA105" s="44">
        <f t="shared" si="15"/>
        <v>1029.3089999999997</v>
      </c>
      <c r="AB105" s="44">
        <f t="shared" si="16"/>
        <v>32.164200000000001</v>
      </c>
      <c r="AC105" s="44">
        <f t="shared" si="17"/>
        <v>611.06520000000023</v>
      </c>
      <c r="AD105" s="44">
        <f t="shared" si="18"/>
        <v>997.1447999999998</v>
      </c>
      <c r="AE105" s="1" t="s">
        <v>21</v>
      </c>
    </row>
    <row r="106" spans="1:31" x14ac:dyDescent="0.25">
      <c r="A106" s="1">
        <v>1</v>
      </c>
      <c r="B106" s="1" t="s">
        <v>122</v>
      </c>
      <c r="C106" s="1" t="s">
        <v>17</v>
      </c>
      <c r="D106" s="4">
        <v>37803</v>
      </c>
      <c r="E106" s="13">
        <v>25470.17</v>
      </c>
      <c r="F106" s="1" t="s">
        <v>30</v>
      </c>
      <c r="G106" s="1" t="s">
        <v>19</v>
      </c>
      <c r="H106" s="1">
        <v>20</v>
      </c>
      <c r="I106" s="2">
        <v>15282.12</v>
      </c>
      <c r="J106" s="2">
        <v>1273.51</v>
      </c>
      <c r="K106" s="2">
        <v>16555.63</v>
      </c>
      <c r="L106" s="13">
        <v>8914.5399999999972</v>
      </c>
      <c r="M106" s="2">
        <v>1273.5084999999999</v>
      </c>
      <c r="N106" s="2">
        <v>17829.138500000001</v>
      </c>
      <c r="O106" s="13">
        <v>7641.0314999999973</v>
      </c>
      <c r="P106" s="2">
        <v>1273.5084999999999</v>
      </c>
      <c r="Q106" s="2">
        <v>19102.647000000001</v>
      </c>
      <c r="R106" s="13">
        <v>6367.5229999999974</v>
      </c>
      <c r="S106" s="2">
        <v>1273.5084999999999</v>
      </c>
      <c r="T106" s="2">
        <v>20376.155500000001</v>
      </c>
      <c r="U106" s="13">
        <v>5094.0144999999975</v>
      </c>
      <c r="V106" s="2">
        <f t="shared" si="10"/>
        <v>1273.5084999999999</v>
      </c>
      <c r="W106" s="2">
        <f t="shared" si="11"/>
        <v>21649.664000000001</v>
      </c>
      <c r="X106" s="13">
        <f t="shared" si="12"/>
        <v>3820.5059999999976</v>
      </c>
      <c r="Y106" s="44">
        <f t="shared" si="13"/>
        <v>1273.5084999999999</v>
      </c>
      <c r="Z106" s="44">
        <f t="shared" si="14"/>
        <v>22923.172500000001</v>
      </c>
      <c r="AA106" s="44">
        <f t="shared" si="15"/>
        <v>2546.9974999999977</v>
      </c>
      <c r="AB106" s="44">
        <f t="shared" si="16"/>
        <v>1273.5084999999999</v>
      </c>
      <c r="AC106" s="44">
        <f t="shared" si="17"/>
        <v>24196.681</v>
      </c>
      <c r="AD106" s="44">
        <f t="shared" si="18"/>
        <v>1273.4889999999978</v>
      </c>
      <c r="AE106" s="1" t="s">
        <v>21</v>
      </c>
    </row>
    <row r="107" spans="1:31" x14ac:dyDescent="0.25">
      <c r="A107" s="1">
        <v>1</v>
      </c>
      <c r="B107" s="1" t="s">
        <v>123</v>
      </c>
      <c r="C107" s="1" t="s">
        <v>17</v>
      </c>
      <c r="D107" s="4">
        <v>37809</v>
      </c>
      <c r="E107" s="13">
        <v>1125.6300000000001</v>
      </c>
      <c r="F107" s="1" t="s">
        <v>18</v>
      </c>
      <c r="G107" s="1" t="s">
        <v>19</v>
      </c>
      <c r="H107" s="1">
        <v>50</v>
      </c>
      <c r="I107" s="2">
        <v>270.12</v>
      </c>
      <c r="J107" s="2">
        <v>22.51</v>
      </c>
      <c r="K107" s="2">
        <v>292.63</v>
      </c>
      <c r="L107" s="13">
        <v>833.00000000000011</v>
      </c>
      <c r="M107" s="2">
        <v>22.512600000000003</v>
      </c>
      <c r="N107" s="2">
        <v>315.14260000000002</v>
      </c>
      <c r="O107" s="13">
        <v>810.48740000000009</v>
      </c>
      <c r="P107" s="2">
        <v>22.512600000000003</v>
      </c>
      <c r="Q107" s="2">
        <v>337.65520000000004</v>
      </c>
      <c r="R107" s="13">
        <v>787.97480000000007</v>
      </c>
      <c r="S107" s="2">
        <v>22.512600000000003</v>
      </c>
      <c r="T107" s="2">
        <v>360.16780000000006</v>
      </c>
      <c r="U107" s="13">
        <v>765.46220000000005</v>
      </c>
      <c r="V107" s="2">
        <f t="shared" si="10"/>
        <v>22.512600000000003</v>
      </c>
      <c r="W107" s="2">
        <f t="shared" si="11"/>
        <v>382.68040000000008</v>
      </c>
      <c r="X107" s="13">
        <f t="shared" si="12"/>
        <v>742.94960000000003</v>
      </c>
      <c r="Y107" s="44">
        <f t="shared" si="13"/>
        <v>22.512600000000003</v>
      </c>
      <c r="Z107" s="44">
        <f t="shared" si="14"/>
        <v>405.1930000000001</v>
      </c>
      <c r="AA107" s="44">
        <f t="shared" si="15"/>
        <v>720.43700000000001</v>
      </c>
      <c r="AB107" s="44">
        <f t="shared" si="16"/>
        <v>22.512600000000003</v>
      </c>
      <c r="AC107" s="44">
        <f t="shared" si="17"/>
        <v>427.70560000000012</v>
      </c>
      <c r="AD107" s="44">
        <f t="shared" si="18"/>
        <v>697.92439999999999</v>
      </c>
      <c r="AE107" s="1" t="s">
        <v>21</v>
      </c>
    </row>
    <row r="108" spans="1:31" x14ac:dyDescent="0.25">
      <c r="A108" s="1">
        <v>1</v>
      </c>
      <c r="B108" s="1" t="s">
        <v>124</v>
      </c>
      <c r="C108" s="1" t="s">
        <v>17</v>
      </c>
      <c r="D108" s="4">
        <v>37818</v>
      </c>
      <c r="E108" s="13">
        <v>116247.44</v>
      </c>
      <c r="F108" s="1" t="s">
        <v>18</v>
      </c>
      <c r="G108" s="1" t="s">
        <v>19</v>
      </c>
      <c r="H108" s="1">
        <v>50</v>
      </c>
      <c r="I108" s="2">
        <v>27899.4</v>
      </c>
      <c r="J108" s="2">
        <v>2324.9499999999998</v>
      </c>
      <c r="K108" s="2">
        <v>30224.350000000002</v>
      </c>
      <c r="L108" s="13">
        <v>86023.09</v>
      </c>
      <c r="M108" s="2">
        <v>2324.9488000000001</v>
      </c>
      <c r="N108" s="2">
        <v>32549.298800000004</v>
      </c>
      <c r="O108" s="13">
        <v>83698.141199999998</v>
      </c>
      <c r="P108" s="2">
        <v>2324.9488000000001</v>
      </c>
      <c r="Q108" s="2">
        <v>34874.247600000002</v>
      </c>
      <c r="R108" s="13">
        <v>81373.1924</v>
      </c>
      <c r="S108" s="2">
        <v>2324.9488000000001</v>
      </c>
      <c r="T108" s="2">
        <v>37199.196400000001</v>
      </c>
      <c r="U108" s="13">
        <v>79048.243600000002</v>
      </c>
      <c r="V108" s="2">
        <f t="shared" si="10"/>
        <v>2324.9488000000001</v>
      </c>
      <c r="W108" s="2">
        <f t="shared" si="11"/>
        <v>39524.145199999999</v>
      </c>
      <c r="X108" s="13">
        <f t="shared" si="12"/>
        <v>76723.294800000003</v>
      </c>
      <c r="Y108" s="44">
        <f t="shared" si="13"/>
        <v>2324.9488000000001</v>
      </c>
      <c r="Z108" s="44">
        <f t="shared" si="14"/>
        <v>41849.093999999997</v>
      </c>
      <c r="AA108" s="44">
        <f t="shared" si="15"/>
        <v>74398.346000000005</v>
      </c>
      <c r="AB108" s="44">
        <f t="shared" si="16"/>
        <v>2324.9488000000001</v>
      </c>
      <c r="AC108" s="44">
        <f t="shared" si="17"/>
        <v>44174.042799999996</v>
      </c>
      <c r="AD108" s="44">
        <f t="shared" si="18"/>
        <v>72073.397200000007</v>
      </c>
      <c r="AE108" s="1" t="s">
        <v>21</v>
      </c>
    </row>
    <row r="109" spans="1:31" x14ac:dyDescent="0.25">
      <c r="A109" s="1">
        <v>1</v>
      </c>
      <c r="B109" s="1" t="s">
        <v>125</v>
      </c>
      <c r="C109" s="1" t="s">
        <v>17</v>
      </c>
      <c r="D109" s="4">
        <v>37818</v>
      </c>
      <c r="E109" s="13">
        <v>5755</v>
      </c>
      <c r="F109" s="1" t="s">
        <v>18</v>
      </c>
      <c r="G109" s="1" t="s">
        <v>19</v>
      </c>
      <c r="H109" s="1">
        <v>50</v>
      </c>
      <c r="I109" s="2">
        <v>1381.2</v>
      </c>
      <c r="J109" s="2">
        <v>115.1</v>
      </c>
      <c r="K109" s="2">
        <v>1496.3</v>
      </c>
      <c r="L109" s="13">
        <v>4258.7</v>
      </c>
      <c r="M109" s="2">
        <v>115.1</v>
      </c>
      <c r="N109" s="2">
        <v>1611.3999999999999</v>
      </c>
      <c r="O109" s="13">
        <v>4143.6000000000004</v>
      </c>
      <c r="P109" s="2">
        <v>115.1</v>
      </c>
      <c r="Q109" s="2">
        <v>1726.4999999999998</v>
      </c>
      <c r="R109" s="13">
        <v>4028.5</v>
      </c>
      <c r="S109" s="2">
        <v>115.1</v>
      </c>
      <c r="T109" s="2">
        <v>1841.5999999999997</v>
      </c>
      <c r="U109" s="13">
        <v>3913.4000000000005</v>
      </c>
      <c r="V109" s="2">
        <f t="shared" si="10"/>
        <v>115.1</v>
      </c>
      <c r="W109" s="2">
        <f t="shared" si="11"/>
        <v>1956.6999999999996</v>
      </c>
      <c r="X109" s="13">
        <f t="shared" si="12"/>
        <v>3798.3</v>
      </c>
      <c r="Y109" s="44">
        <f t="shared" si="13"/>
        <v>115.1</v>
      </c>
      <c r="Z109" s="44">
        <f t="shared" si="14"/>
        <v>2071.7999999999997</v>
      </c>
      <c r="AA109" s="44">
        <f t="shared" si="15"/>
        <v>3683.2000000000003</v>
      </c>
      <c r="AB109" s="44">
        <f t="shared" si="16"/>
        <v>115.1</v>
      </c>
      <c r="AC109" s="44">
        <f t="shared" si="17"/>
        <v>2186.8999999999996</v>
      </c>
      <c r="AD109" s="44">
        <f t="shared" si="18"/>
        <v>3568.1000000000004</v>
      </c>
      <c r="AE109" s="1" t="s">
        <v>21</v>
      </c>
    </row>
    <row r="110" spans="1:31" x14ac:dyDescent="0.25">
      <c r="A110" s="1">
        <v>1</v>
      </c>
      <c r="B110" s="1" t="s">
        <v>126</v>
      </c>
      <c r="C110" s="1" t="s">
        <v>17</v>
      </c>
      <c r="D110" s="4">
        <v>37852</v>
      </c>
      <c r="E110" s="13">
        <v>100481.83</v>
      </c>
      <c r="F110" s="1" t="s">
        <v>18</v>
      </c>
      <c r="G110" s="1" t="s">
        <v>19</v>
      </c>
      <c r="H110" s="1">
        <v>50</v>
      </c>
      <c r="I110" s="2">
        <v>23948.21</v>
      </c>
      <c r="J110" s="2">
        <v>2009.64</v>
      </c>
      <c r="K110" s="2">
        <v>25957.85</v>
      </c>
      <c r="L110" s="13">
        <v>74523.98000000001</v>
      </c>
      <c r="M110" s="2">
        <v>2009.6366</v>
      </c>
      <c r="N110" s="2">
        <v>27967.4866</v>
      </c>
      <c r="O110" s="13">
        <v>72514.343399999998</v>
      </c>
      <c r="P110" s="2">
        <v>2009.6366</v>
      </c>
      <c r="Q110" s="2">
        <v>29977.123200000002</v>
      </c>
      <c r="R110" s="13">
        <v>70504.7068</v>
      </c>
      <c r="S110" s="2">
        <v>2009.6366</v>
      </c>
      <c r="T110" s="2">
        <v>31986.759800000003</v>
      </c>
      <c r="U110" s="13">
        <v>68495.070200000002</v>
      </c>
      <c r="V110" s="2">
        <f t="shared" si="10"/>
        <v>2009.6366</v>
      </c>
      <c r="W110" s="2">
        <f t="shared" si="11"/>
        <v>33996.396400000005</v>
      </c>
      <c r="X110" s="13">
        <f t="shared" si="12"/>
        <v>66485.433599999989</v>
      </c>
      <c r="Y110" s="44">
        <f t="shared" si="13"/>
        <v>2009.6366</v>
      </c>
      <c r="Z110" s="44">
        <f t="shared" si="14"/>
        <v>36006.033000000003</v>
      </c>
      <c r="AA110" s="44">
        <f t="shared" si="15"/>
        <v>64475.796999999999</v>
      </c>
      <c r="AB110" s="44">
        <f t="shared" si="16"/>
        <v>2009.6366</v>
      </c>
      <c r="AC110" s="44">
        <f t="shared" si="17"/>
        <v>38015.669600000001</v>
      </c>
      <c r="AD110" s="44">
        <f t="shared" si="18"/>
        <v>62466.160400000001</v>
      </c>
      <c r="AE110" s="1" t="s">
        <v>21</v>
      </c>
    </row>
    <row r="111" spans="1:31" x14ac:dyDescent="0.25">
      <c r="A111" s="1">
        <v>1</v>
      </c>
      <c r="B111" s="1" t="s">
        <v>127</v>
      </c>
      <c r="C111" s="1" t="s">
        <v>17</v>
      </c>
      <c r="D111" s="4">
        <v>37852</v>
      </c>
      <c r="E111" s="13">
        <v>4925.8100000000004</v>
      </c>
      <c r="F111" s="1" t="s">
        <v>18</v>
      </c>
      <c r="G111" s="1" t="s">
        <v>19</v>
      </c>
      <c r="H111" s="1">
        <v>50</v>
      </c>
      <c r="I111" s="2">
        <v>1174.03</v>
      </c>
      <c r="J111" s="2">
        <v>98.52</v>
      </c>
      <c r="K111" s="2">
        <v>1272.55</v>
      </c>
      <c r="L111" s="13">
        <v>3653.26</v>
      </c>
      <c r="M111" s="2">
        <v>98.516200000000012</v>
      </c>
      <c r="N111" s="2">
        <v>1371.0662</v>
      </c>
      <c r="O111" s="13">
        <v>3554.7438000000002</v>
      </c>
      <c r="P111" s="2">
        <v>98.516200000000012</v>
      </c>
      <c r="Q111" s="2">
        <v>1469.5824</v>
      </c>
      <c r="R111" s="13">
        <v>3456.2276000000002</v>
      </c>
      <c r="S111" s="2">
        <v>98.516200000000012</v>
      </c>
      <c r="T111" s="2">
        <v>1568.0986</v>
      </c>
      <c r="U111" s="13">
        <v>3357.7114000000001</v>
      </c>
      <c r="V111" s="2">
        <f t="shared" si="10"/>
        <v>98.516200000000012</v>
      </c>
      <c r="W111" s="2">
        <f t="shared" si="11"/>
        <v>1666.6148000000001</v>
      </c>
      <c r="X111" s="13">
        <f t="shared" si="12"/>
        <v>3259.1952000000001</v>
      </c>
      <c r="Y111" s="44">
        <f t="shared" si="13"/>
        <v>98.516200000000012</v>
      </c>
      <c r="Z111" s="44">
        <f t="shared" si="14"/>
        <v>1765.1310000000001</v>
      </c>
      <c r="AA111" s="44">
        <f t="shared" si="15"/>
        <v>3160.6790000000001</v>
      </c>
      <c r="AB111" s="44">
        <f t="shared" si="16"/>
        <v>98.516200000000012</v>
      </c>
      <c r="AC111" s="44">
        <f t="shared" si="17"/>
        <v>1863.6472000000001</v>
      </c>
      <c r="AD111" s="44">
        <f t="shared" si="18"/>
        <v>3062.1628000000001</v>
      </c>
      <c r="AE111" s="1" t="s">
        <v>21</v>
      </c>
    </row>
    <row r="112" spans="1:31" x14ac:dyDescent="0.25">
      <c r="A112" s="1">
        <v>1</v>
      </c>
      <c r="B112" s="1" t="s">
        <v>128</v>
      </c>
      <c r="C112" s="1" t="s">
        <v>17</v>
      </c>
      <c r="D112" s="4">
        <v>37852</v>
      </c>
      <c r="E112" s="13">
        <v>8690.81</v>
      </c>
      <c r="F112" s="1" t="s">
        <v>38</v>
      </c>
      <c r="G112" s="1" t="s">
        <v>19</v>
      </c>
      <c r="H112" s="1">
        <v>20</v>
      </c>
      <c r="I112" s="2">
        <v>5178.2700000000004</v>
      </c>
      <c r="J112" s="2">
        <v>434.54</v>
      </c>
      <c r="K112" s="2">
        <v>5612.81</v>
      </c>
      <c r="L112" s="13">
        <v>3077.9999999999991</v>
      </c>
      <c r="M112" s="2">
        <v>434.54049999999995</v>
      </c>
      <c r="N112" s="2">
        <v>6047.3505000000005</v>
      </c>
      <c r="O112" s="13">
        <v>2643.459499999999</v>
      </c>
      <c r="P112" s="2">
        <v>434.54049999999995</v>
      </c>
      <c r="Q112" s="2">
        <v>6481.8910000000005</v>
      </c>
      <c r="R112" s="13">
        <v>2208.918999999999</v>
      </c>
      <c r="S112" s="2">
        <v>434.54049999999995</v>
      </c>
      <c r="T112" s="2">
        <v>6916.4315000000006</v>
      </c>
      <c r="U112" s="13">
        <v>1774.3784999999989</v>
      </c>
      <c r="V112" s="2">
        <f t="shared" si="10"/>
        <v>434.54049999999995</v>
      </c>
      <c r="W112" s="2">
        <f t="shared" si="11"/>
        <v>7350.9720000000007</v>
      </c>
      <c r="X112" s="13">
        <f t="shared" si="12"/>
        <v>1339.8379999999988</v>
      </c>
      <c r="Y112" s="44">
        <f t="shared" si="13"/>
        <v>434.54049999999995</v>
      </c>
      <c r="Z112" s="44">
        <f t="shared" si="14"/>
        <v>7785.5125000000007</v>
      </c>
      <c r="AA112" s="44">
        <f t="shared" si="15"/>
        <v>905.29749999999876</v>
      </c>
      <c r="AB112" s="44">
        <f t="shared" si="16"/>
        <v>434.54049999999995</v>
      </c>
      <c r="AC112" s="44">
        <f t="shared" si="17"/>
        <v>8220.0529999999999</v>
      </c>
      <c r="AD112" s="44">
        <f t="shared" si="18"/>
        <v>470.75699999999961</v>
      </c>
      <c r="AE112" s="1" t="s">
        <v>21</v>
      </c>
    </row>
    <row r="113" spans="1:31" x14ac:dyDescent="0.25">
      <c r="A113" s="1">
        <v>1</v>
      </c>
      <c r="B113" s="1" t="s">
        <v>129</v>
      </c>
      <c r="C113" s="1" t="s">
        <v>17</v>
      </c>
      <c r="D113" s="4">
        <v>37852</v>
      </c>
      <c r="E113" s="13">
        <v>38296.5</v>
      </c>
      <c r="F113" s="1" t="s">
        <v>38</v>
      </c>
      <c r="G113" s="1" t="s">
        <v>19</v>
      </c>
      <c r="H113" s="1">
        <v>20</v>
      </c>
      <c r="I113" s="2">
        <v>22818.39</v>
      </c>
      <c r="J113" s="2">
        <v>1914.83</v>
      </c>
      <c r="K113" s="2">
        <v>24733.22</v>
      </c>
      <c r="L113" s="13">
        <v>13563.279999999999</v>
      </c>
      <c r="M113" s="2">
        <v>1914.8249999999998</v>
      </c>
      <c r="N113" s="2">
        <v>26648.045000000002</v>
      </c>
      <c r="O113" s="13">
        <v>11648.454999999998</v>
      </c>
      <c r="P113" s="2">
        <v>1914.8249999999998</v>
      </c>
      <c r="Q113" s="2">
        <v>28562.870000000003</v>
      </c>
      <c r="R113" s="13">
        <v>9733.6299999999974</v>
      </c>
      <c r="S113" s="2">
        <v>1914.8249999999998</v>
      </c>
      <c r="T113" s="2">
        <v>30477.695000000003</v>
      </c>
      <c r="U113" s="13">
        <v>7818.8049999999967</v>
      </c>
      <c r="V113" s="2">
        <f t="shared" si="10"/>
        <v>1914.8249999999998</v>
      </c>
      <c r="W113" s="2">
        <f t="shared" si="11"/>
        <v>32392.520000000004</v>
      </c>
      <c r="X113" s="13">
        <f t="shared" si="12"/>
        <v>5903.9799999999959</v>
      </c>
      <c r="Y113" s="44">
        <f t="shared" si="13"/>
        <v>1914.8249999999998</v>
      </c>
      <c r="Z113" s="44">
        <f t="shared" si="14"/>
        <v>34307.345000000001</v>
      </c>
      <c r="AA113" s="44">
        <f t="shared" si="15"/>
        <v>3989.1549999999988</v>
      </c>
      <c r="AB113" s="44">
        <f t="shared" si="16"/>
        <v>1914.8249999999998</v>
      </c>
      <c r="AC113" s="44">
        <f t="shared" si="17"/>
        <v>36222.17</v>
      </c>
      <c r="AD113" s="44">
        <f t="shared" si="18"/>
        <v>2074.3300000000017</v>
      </c>
      <c r="AE113" s="1" t="s">
        <v>21</v>
      </c>
    </row>
    <row r="114" spans="1:31" x14ac:dyDescent="0.25">
      <c r="A114" s="1">
        <v>1</v>
      </c>
      <c r="B114" s="1" t="s">
        <v>130</v>
      </c>
      <c r="C114" s="1" t="s">
        <v>17</v>
      </c>
      <c r="D114" s="4">
        <v>37852</v>
      </c>
      <c r="E114" s="13">
        <v>14598.5</v>
      </c>
      <c r="F114" s="1" t="s">
        <v>38</v>
      </c>
      <c r="G114" s="1" t="s">
        <v>19</v>
      </c>
      <c r="H114" s="1">
        <v>20</v>
      </c>
      <c r="I114" s="2">
        <v>8698.33</v>
      </c>
      <c r="J114" s="2">
        <v>729.93</v>
      </c>
      <c r="K114" s="2">
        <v>9428.26</v>
      </c>
      <c r="L114" s="13">
        <v>5170.24</v>
      </c>
      <c r="M114" s="2">
        <v>729.92499999999995</v>
      </c>
      <c r="N114" s="2">
        <v>10158.184999999999</v>
      </c>
      <c r="O114" s="13">
        <v>4440.3150000000005</v>
      </c>
      <c r="P114" s="2">
        <v>729.92499999999995</v>
      </c>
      <c r="Q114" s="2">
        <v>10888.109999999999</v>
      </c>
      <c r="R114" s="13">
        <v>3710.3900000000012</v>
      </c>
      <c r="S114" s="2">
        <v>729.92499999999995</v>
      </c>
      <c r="T114" s="2">
        <v>11618.034999999998</v>
      </c>
      <c r="U114" s="13">
        <v>2980.465000000002</v>
      </c>
      <c r="V114" s="2">
        <f t="shared" si="10"/>
        <v>729.92499999999995</v>
      </c>
      <c r="W114" s="2">
        <f t="shared" si="11"/>
        <v>12347.959999999997</v>
      </c>
      <c r="X114" s="13">
        <f t="shared" si="12"/>
        <v>2250.5400000000027</v>
      </c>
      <c r="Y114" s="44">
        <f t="shared" si="13"/>
        <v>729.92499999999995</v>
      </c>
      <c r="Z114" s="44">
        <f t="shared" si="14"/>
        <v>13077.884999999997</v>
      </c>
      <c r="AA114" s="44">
        <f t="shared" si="15"/>
        <v>1520.6150000000034</v>
      </c>
      <c r="AB114" s="44">
        <f t="shared" si="16"/>
        <v>729.92499999999995</v>
      </c>
      <c r="AC114" s="44">
        <f t="shared" si="17"/>
        <v>13807.809999999996</v>
      </c>
      <c r="AD114" s="44">
        <f t="shared" si="18"/>
        <v>790.69000000000415</v>
      </c>
      <c r="AE114" s="1" t="s">
        <v>21</v>
      </c>
    </row>
    <row r="115" spans="1:31" x14ac:dyDescent="0.25">
      <c r="A115" s="1">
        <v>1</v>
      </c>
      <c r="B115" s="1" t="s">
        <v>131</v>
      </c>
      <c r="C115" s="1" t="s">
        <v>17</v>
      </c>
      <c r="D115" s="4">
        <v>37880</v>
      </c>
      <c r="E115" s="13">
        <v>5067.26</v>
      </c>
      <c r="F115" s="1" t="s">
        <v>18</v>
      </c>
      <c r="G115" s="1" t="s">
        <v>19</v>
      </c>
      <c r="H115" s="1">
        <v>50</v>
      </c>
      <c r="I115" s="2">
        <v>1199.3</v>
      </c>
      <c r="J115" s="2">
        <v>101.35</v>
      </c>
      <c r="K115" s="2">
        <v>1300.6499999999999</v>
      </c>
      <c r="L115" s="13">
        <v>3766.6100000000006</v>
      </c>
      <c r="M115" s="2">
        <v>101.34520000000001</v>
      </c>
      <c r="N115" s="2">
        <v>1401.9951999999998</v>
      </c>
      <c r="O115" s="13">
        <v>3665.2648000000004</v>
      </c>
      <c r="P115" s="2">
        <v>101.34520000000001</v>
      </c>
      <c r="Q115" s="2">
        <v>1503.3403999999998</v>
      </c>
      <c r="R115" s="13">
        <v>3563.9196000000002</v>
      </c>
      <c r="S115" s="2">
        <v>101.34520000000001</v>
      </c>
      <c r="T115" s="2">
        <v>1604.6855999999998</v>
      </c>
      <c r="U115" s="13">
        <v>3462.5744000000004</v>
      </c>
      <c r="V115" s="2">
        <f t="shared" si="10"/>
        <v>101.34520000000001</v>
      </c>
      <c r="W115" s="2">
        <f t="shared" si="11"/>
        <v>1706.0307999999998</v>
      </c>
      <c r="X115" s="13">
        <f t="shared" si="12"/>
        <v>3361.2292000000007</v>
      </c>
      <c r="Y115" s="44">
        <f t="shared" si="13"/>
        <v>101.34520000000001</v>
      </c>
      <c r="Z115" s="44">
        <f t="shared" si="14"/>
        <v>1807.3759999999997</v>
      </c>
      <c r="AA115" s="44">
        <f t="shared" si="15"/>
        <v>3259.8840000000005</v>
      </c>
      <c r="AB115" s="44">
        <f t="shared" si="16"/>
        <v>101.34520000000001</v>
      </c>
      <c r="AC115" s="44">
        <f t="shared" si="17"/>
        <v>1908.7211999999997</v>
      </c>
      <c r="AD115" s="44">
        <f t="shared" si="18"/>
        <v>3158.5388000000003</v>
      </c>
      <c r="AE115" s="1" t="s">
        <v>21</v>
      </c>
    </row>
    <row r="116" spans="1:31" x14ac:dyDescent="0.25">
      <c r="A116" s="1">
        <v>1</v>
      </c>
      <c r="B116" s="1" t="s">
        <v>132</v>
      </c>
      <c r="C116" s="1" t="s">
        <v>17</v>
      </c>
      <c r="D116" s="4">
        <v>37880</v>
      </c>
      <c r="E116" s="13">
        <v>101503.75</v>
      </c>
      <c r="F116" s="1" t="s">
        <v>18</v>
      </c>
      <c r="G116" s="1" t="s">
        <v>19</v>
      </c>
      <c r="H116" s="1">
        <v>50</v>
      </c>
      <c r="I116" s="2">
        <v>24022.61</v>
      </c>
      <c r="J116" s="2">
        <v>2030.08</v>
      </c>
      <c r="K116" s="2">
        <v>26052.690000000002</v>
      </c>
      <c r="L116" s="13">
        <v>75451.06</v>
      </c>
      <c r="M116" s="2">
        <v>2030.0750000000003</v>
      </c>
      <c r="N116" s="2">
        <v>28082.765000000003</v>
      </c>
      <c r="O116" s="13">
        <v>73420.985000000001</v>
      </c>
      <c r="P116" s="2">
        <v>2030.0750000000003</v>
      </c>
      <c r="Q116" s="2">
        <v>30112.840000000004</v>
      </c>
      <c r="R116" s="13">
        <v>71390.91</v>
      </c>
      <c r="S116" s="2">
        <v>2030.0750000000003</v>
      </c>
      <c r="T116" s="2">
        <v>32142.915000000005</v>
      </c>
      <c r="U116" s="13">
        <v>69360.834999999992</v>
      </c>
      <c r="V116" s="2">
        <f t="shared" si="10"/>
        <v>2030.0750000000003</v>
      </c>
      <c r="W116" s="2">
        <f t="shared" si="11"/>
        <v>34172.990000000005</v>
      </c>
      <c r="X116" s="13">
        <f t="shared" si="12"/>
        <v>67330.759999999995</v>
      </c>
      <c r="Y116" s="44">
        <f t="shared" si="13"/>
        <v>2030.0750000000003</v>
      </c>
      <c r="Z116" s="44">
        <f t="shared" si="14"/>
        <v>36203.065000000002</v>
      </c>
      <c r="AA116" s="44">
        <f t="shared" si="15"/>
        <v>65300.684999999998</v>
      </c>
      <c r="AB116" s="44">
        <f t="shared" si="16"/>
        <v>2030.0750000000003</v>
      </c>
      <c r="AC116" s="44">
        <f t="shared" si="17"/>
        <v>38233.14</v>
      </c>
      <c r="AD116" s="44">
        <f t="shared" si="18"/>
        <v>63270.61</v>
      </c>
      <c r="AE116" s="1" t="s">
        <v>21</v>
      </c>
    </row>
    <row r="117" spans="1:31" x14ac:dyDescent="0.25">
      <c r="A117" s="1">
        <v>1</v>
      </c>
      <c r="B117" s="1" t="s">
        <v>134</v>
      </c>
      <c r="C117" s="1" t="s">
        <v>17</v>
      </c>
      <c r="D117" s="4">
        <v>37890</v>
      </c>
      <c r="E117" s="13">
        <v>9645</v>
      </c>
      <c r="F117" s="1" t="s">
        <v>133</v>
      </c>
      <c r="G117" s="1" t="s">
        <v>19</v>
      </c>
      <c r="H117" s="1">
        <v>50</v>
      </c>
      <c r="I117" s="2">
        <v>2282.65</v>
      </c>
      <c r="J117" s="2">
        <v>192.9</v>
      </c>
      <c r="K117" s="2">
        <v>2475.5500000000002</v>
      </c>
      <c r="L117" s="13">
        <v>7169.45</v>
      </c>
      <c r="M117" s="2">
        <v>192.89999999999998</v>
      </c>
      <c r="N117" s="2">
        <v>2668.4500000000003</v>
      </c>
      <c r="O117" s="13">
        <v>6976.5499999999993</v>
      </c>
      <c r="P117" s="2">
        <v>192.89999999999998</v>
      </c>
      <c r="Q117" s="2">
        <v>2861.3500000000004</v>
      </c>
      <c r="R117" s="13">
        <v>6783.65</v>
      </c>
      <c r="S117" s="2">
        <v>192.89999999999998</v>
      </c>
      <c r="T117" s="2">
        <v>3054.2500000000005</v>
      </c>
      <c r="U117" s="13">
        <v>6590.75</v>
      </c>
      <c r="V117" s="2">
        <f t="shared" si="10"/>
        <v>192.89999999999998</v>
      </c>
      <c r="W117" s="2">
        <f t="shared" si="11"/>
        <v>3247.1500000000005</v>
      </c>
      <c r="X117" s="13">
        <f t="shared" si="12"/>
        <v>6397.8499999999995</v>
      </c>
      <c r="Y117" s="44">
        <f t="shared" si="13"/>
        <v>192.89999999999998</v>
      </c>
      <c r="Z117" s="44">
        <f t="shared" si="14"/>
        <v>3440.0500000000006</v>
      </c>
      <c r="AA117" s="44">
        <f t="shared" si="15"/>
        <v>6204.9499999999989</v>
      </c>
      <c r="AB117" s="44">
        <f t="shared" si="16"/>
        <v>192.89999999999998</v>
      </c>
      <c r="AC117" s="44">
        <f t="shared" si="17"/>
        <v>3632.9500000000007</v>
      </c>
      <c r="AD117" s="44">
        <f t="shared" si="18"/>
        <v>6012.0499999999993</v>
      </c>
      <c r="AE117" s="1" t="s">
        <v>21</v>
      </c>
    </row>
    <row r="118" spans="1:31" x14ac:dyDescent="0.25">
      <c r="A118" s="1">
        <v>1</v>
      </c>
      <c r="B118" s="1" t="s">
        <v>135</v>
      </c>
      <c r="C118" s="1" t="s">
        <v>17</v>
      </c>
      <c r="D118" s="4">
        <v>37901</v>
      </c>
      <c r="E118" s="13">
        <v>23291.48</v>
      </c>
      <c r="F118" s="1" t="s">
        <v>30</v>
      </c>
      <c r="G118" s="1" t="s">
        <v>19</v>
      </c>
      <c r="H118" s="1">
        <v>20</v>
      </c>
      <c r="I118" s="2">
        <v>13683.7</v>
      </c>
      <c r="J118" s="2">
        <v>1164.57</v>
      </c>
      <c r="K118" s="2">
        <v>14848.27</v>
      </c>
      <c r="L118" s="13">
        <v>8443.2099999999991</v>
      </c>
      <c r="M118" s="2">
        <v>1164.5740000000001</v>
      </c>
      <c r="N118" s="2">
        <v>16012.844000000001</v>
      </c>
      <c r="O118" s="13">
        <v>7278.6359999999986</v>
      </c>
      <c r="P118" s="2">
        <v>1164.5740000000001</v>
      </c>
      <c r="Q118" s="2">
        <v>17177.418000000001</v>
      </c>
      <c r="R118" s="13">
        <v>6114.0619999999981</v>
      </c>
      <c r="S118" s="2">
        <v>1164.5740000000001</v>
      </c>
      <c r="T118" s="2">
        <v>18341.992000000002</v>
      </c>
      <c r="U118" s="13">
        <v>4949.4879999999976</v>
      </c>
      <c r="V118" s="2">
        <f t="shared" si="10"/>
        <v>1164.5740000000001</v>
      </c>
      <c r="W118" s="2">
        <f t="shared" si="11"/>
        <v>19506.566000000003</v>
      </c>
      <c r="X118" s="13">
        <f t="shared" si="12"/>
        <v>3784.913999999997</v>
      </c>
      <c r="Y118" s="44">
        <f t="shared" si="13"/>
        <v>1164.5740000000001</v>
      </c>
      <c r="Z118" s="44">
        <f t="shared" si="14"/>
        <v>20671.140000000003</v>
      </c>
      <c r="AA118" s="44">
        <f t="shared" si="15"/>
        <v>2620.3399999999965</v>
      </c>
      <c r="AB118" s="44">
        <f t="shared" si="16"/>
        <v>1164.5740000000001</v>
      </c>
      <c r="AC118" s="44">
        <f t="shared" si="17"/>
        <v>21835.714000000004</v>
      </c>
      <c r="AD118" s="44">
        <f t="shared" si="18"/>
        <v>1455.765999999996</v>
      </c>
      <c r="AE118" s="1" t="s">
        <v>21</v>
      </c>
    </row>
    <row r="119" spans="1:31" x14ac:dyDescent="0.25">
      <c r="A119" s="1">
        <v>1</v>
      </c>
      <c r="B119" s="1" t="s">
        <v>136</v>
      </c>
      <c r="C119" s="1" t="s">
        <v>17</v>
      </c>
      <c r="D119" s="4">
        <v>37915</v>
      </c>
      <c r="E119" s="13">
        <v>4953.72</v>
      </c>
      <c r="F119" s="1" t="s">
        <v>18</v>
      </c>
      <c r="G119" s="1" t="s">
        <v>19</v>
      </c>
      <c r="H119" s="1">
        <v>50</v>
      </c>
      <c r="I119" s="2">
        <v>1164.08</v>
      </c>
      <c r="J119" s="2">
        <v>99.07</v>
      </c>
      <c r="K119" s="2">
        <v>1263.1499999999999</v>
      </c>
      <c r="L119" s="13">
        <v>3690.5700000000006</v>
      </c>
      <c r="M119" s="2">
        <v>99.074400000000026</v>
      </c>
      <c r="N119" s="2">
        <v>1362.2243999999998</v>
      </c>
      <c r="O119" s="13">
        <v>3591.4956000000002</v>
      </c>
      <c r="P119" s="2">
        <v>99.074400000000026</v>
      </c>
      <c r="Q119" s="2">
        <v>1461.2987999999998</v>
      </c>
      <c r="R119" s="13">
        <v>3492.4212000000007</v>
      </c>
      <c r="S119" s="2">
        <v>99.074400000000026</v>
      </c>
      <c r="T119" s="2">
        <v>1560.3731999999998</v>
      </c>
      <c r="U119" s="13">
        <v>3393.3468000000003</v>
      </c>
      <c r="V119" s="2">
        <f t="shared" si="10"/>
        <v>99.074400000000026</v>
      </c>
      <c r="W119" s="2">
        <f t="shared" si="11"/>
        <v>1659.4475999999997</v>
      </c>
      <c r="X119" s="13">
        <f t="shared" si="12"/>
        <v>3294.2724000000007</v>
      </c>
      <c r="Y119" s="44">
        <f t="shared" si="13"/>
        <v>99.074400000000026</v>
      </c>
      <c r="Z119" s="44">
        <f t="shared" si="14"/>
        <v>1758.5219999999997</v>
      </c>
      <c r="AA119" s="44">
        <f t="shared" si="15"/>
        <v>3195.1980000000003</v>
      </c>
      <c r="AB119" s="44">
        <f t="shared" si="16"/>
        <v>99.074400000000026</v>
      </c>
      <c r="AC119" s="44">
        <f t="shared" si="17"/>
        <v>1857.5963999999997</v>
      </c>
      <c r="AD119" s="44">
        <f t="shared" si="18"/>
        <v>3096.1236000000008</v>
      </c>
      <c r="AE119" s="1" t="s">
        <v>21</v>
      </c>
    </row>
    <row r="120" spans="1:31" x14ac:dyDescent="0.25">
      <c r="A120" s="1">
        <v>1</v>
      </c>
      <c r="B120" s="1" t="s">
        <v>137</v>
      </c>
      <c r="C120" s="1" t="s">
        <v>17</v>
      </c>
      <c r="D120" s="4">
        <v>37915</v>
      </c>
      <c r="E120" s="13">
        <v>138</v>
      </c>
      <c r="F120" s="1" t="s">
        <v>18</v>
      </c>
      <c r="G120" s="1" t="s">
        <v>19</v>
      </c>
      <c r="H120" s="1">
        <v>50</v>
      </c>
      <c r="I120" s="2">
        <v>32.43</v>
      </c>
      <c r="J120" s="2">
        <v>2.76</v>
      </c>
      <c r="K120" s="2">
        <v>35.19</v>
      </c>
      <c r="L120" s="13">
        <v>102.81</v>
      </c>
      <c r="M120" s="2">
        <v>2.76</v>
      </c>
      <c r="N120" s="2">
        <v>37.949999999999996</v>
      </c>
      <c r="O120" s="13">
        <v>100.05000000000001</v>
      </c>
      <c r="P120" s="2">
        <v>2.76</v>
      </c>
      <c r="Q120" s="2">
        <v>40.709999999999994</v>
      </c>
      <c r="R120" s="13">
        <v>97.29</v>
      </c>
      <c r="S120" s="2">
        <v>2.76</v>
      </c>
      <c r="T120" s="2">
        <v>43.469999999999992</v>
      </c>
      <c r="U120" s="13">
        <v>94.53</v>
      </c>
      <c r="V120" s="2">
        <f t="shared" si="10"/>
        <v>2.76</v>
      </c>
      <c r="W120" s="2">
        <f t="shared" si="11"/>
        <v>46.22999999999999</v>
      </c>
      <c r="X120" s="13">
        <f t="shared" si="12"/>
        <v>91.77000000000001</v>
      </c>
      <c r="Y120" s="44">
        <f t="shared" si="13"/>
        <v>2.76</v>
      </c>
      <c r="Z120" s="44">
        <f t="shared" si="14"/>
        <v>48.989999999999988</v>
      </c>
      <c r="AA120" s="44">
        <f t="shared" si="15"/>
        <v>89.010000000000019</v>
      </c>
      <c r="AB120" s="44">
        <f t="shared" si="16"/>
        <v>2.76</v>
      </c>
      <c r="AC120" s="44">
        <f t="shared" si="17"/>
        <v>51.749999999999986</v>
      </c>
      <c r="AD120" s="44">
        <f t="shared" si="18"/>
        <v>86.250000000000014</v>
      </c>
      <c r="AE120" s="1" t="s">
        <v>21</v>
      </c>
    </row>
    <row r="121" spans="1:31" x14ac:dyDescent="0.25">
      <c r="A121" s="1">
        <v>1</v>
      </c>
      <c r="B121" s="1" t="s">
        <v>138</v>
      </c>
      <c r="C121" s="1" t="s">
        <v>17</v>
      </c>
      <c r="D121" s="4">
        <v>37915</v>
      </c>
      <c r="E121" s="13">
        <v>1549</v>
      </c>
      <c r="F121" s="1" t="s">
        <v>18</v>
      </c>
      <c r="G121" s="1" t="s">
        <v>19</v>
      </c>
      <c r="H121" s="1">
        <v>50</v>
      </c>
      <c r="I121" s="2">
        <v>364.02</v>
      </c>
      <c r="J121" s="2">
        <v>30.98</v>
      </c>
      <c r="K121" s="2">
        <v>395</v>
      </c>
      <c r="L121" s="13">
        <v>1154</v>
      </c>
      <c r="M121" s="2">
        <v>30.979999999999997</v>
      </c>
      <c r="N121" s="2">
        <v>425.98</v>
      </c>
      <c r="O121" s="13">
        <v>1123.02</v>
      </c>
      <c r="P121" s="2">
        <v>30.979999999999997</v>
      </c>
      <c r="Q121" s="2">
        <v>456.96000000000004</v>
      </c>
      <c r="R121" s="13">
        <v>1092.04</v>
      </c>
      <c r="S121" s="2">
        <v>30.979999999999997</v>
      </c>
      <c r="T121" s="2">
        <v>487.94000000000005</v>
      </c>
      <c r="U121" s="13">
        <v>1061.06</v>
      </c>
      <c r="V121" s="2">
        <f t="shared" si="10"/>
        <v>30.979999999999997</v>
      </c>
      <c r="W121" s="2">
        <f t="shared" si="11"/>
        <v>518.92000000000007</v>
      </c>
      <c r="X121" s="13">
        <f t="shared" si="12"/>
        <v>1030.08</v>
      </c>
      <c r="Y121" s="44">
        <f t="shared" si="13"/>
        <v>30.979999999999997</v>
      </c>
      <c r="Z121" s="44">
        <f t="shared" si="14"/>
        <v>549.90000000000009</v>
      </c>
      <c r="AA121" s="44">
        <f t="shared" si="15"/>
        <v>999.09999999999991</v>
      </c>
      <c r="AB121" s="44">
        <f t="shared" si="16"/>
        <v>30.979999999999997</v>
      </c>
      <c r="AC121" s="44">
        <f t="shared" si="17"/>
        <v>580.88000000000011</v>
      </c>
      <c r="AD121" s="44">
        <f t="shared" si="18"/>
        <v>968.11999999999989</v>
      </c>
      <c r="AE121" s="1" t="s">
        <v>21</v>
      </c>
    </row>
    <row r="122" spans="1:31" x14ac:dyDescent="0.25">
      <c r="A122" s="1">
        <v>1</v>
      </c>
      <c r="B122" s="1" t="s">
        <v>139</v>
      </c>
      <c r="C122" s="1" t="s">
        <v>17</v>
      </c>
      <c r="D122" s="4">
        <v>37915</v>
      </c>
      <c r="E122" s="13">
        <v>100120.95</v>
      </c>
      <c r="F122" s="1" t="s">
        <v>18</v>
      </c>
      <c r="G122" s="1" t="s">
        <v>19</v>
      </c>
      <c r="H122" s="1">
        <v>50</v>
      </c>
      <c r="I122" s="2">
        <v>23528.43</v>
      </c>
      <c r="J122" s="2">
        <v>2002.42</v>
      </c>
      <c r="K122" s="2">
        <v>25530.85</v>
      </c>
      <c r="L122" s="13">
        <v>74590.100000000006</v>
      </c>
      <c r="M122" s="2">
        <v>2002.4189999999999</v>
      </c>
      <c r="N122" s="2">
        <v>27533.269</v>
      </c>
      <c r="O122" s="13">
        <v>72587.680999999997</v>
      </c>
      <c r="P122" s="2">
        <v>2002.4189999999999</v>
      </c>
      <c r="Q122" s="2">
        <v>29535.688000000002</v>
      </c>
      <c r="R122" s="13">
        <v>70585.261999999988</v>
      </c>
      <c r="S122" s="2">
        <v>2002.4189999999999</v>
      </c>
      <c r="T122" s="2">
        <v>31538.107000000004</v>
      </c>
      <c r="U122" s="13">
        <v>68582.842999999993</v>
      </c>
      <c r="V122" s="2">
        <f t="shared" si="10"/>
        <v>2002.4189999999999</v>
      </c>
      <c r="W122" s="2">
        <f t="shared" si="11"/>
        <v>33540.526000000005</v>
      </c>
      <c r="X122" s="13">
        <f t="shared" si="12"/>
        <v>66580.423999999999</v>
      </c>
      <c r="Y122" s="44">
        <f t="shared" si="13"/>
        <v>2002.4189999999999</v>
      </c>
      <c r="Z122" s="44">
        <f t="shared" si="14"/>
        <v>35542.945000000007</v>
      </c>
      <c r="AA122" s="44">
        <f t="shared" si="15"/>
        <v>64578.00499999999</v>
      </c>
      <c r="AB122" s="44">
        <f t="shared" si="16"/>
        <v>2002.4189999999999</v>
      </c>
      <c r="AC122" s="44">
        <f t="shared" si="17"/>
        <v>37545.364000000009</v>
      </c>
      <c r="AD122" s="44">
        <f t="shared" si="18"/>
        <v>62575.585999999988</v>
      </c>
      <c r="AE122" s="1" t="s">
        <v>21</v>
      </c>
    </row>
    <row r="123" spans="1:31" x14ac:dyDescent="0.25">
      <c r="A123" s="1">
        <v>1</v>
      </c>
      <c r="B123" s="1" t="s">
        <v>140</v>
      </c>
      <c r="C123" s="1" t="s">
        <v>17</v>
      </c>
      <c r="D123" s="4">
        <v>37915</v>
      </c>
      <c r="E123" s="13">
        <v>1227</v>
      </c>
      <c r="F123" s="1" t="s">
        <v>18</v>
      </c>
      <c r="G123" s="1" t="s">
        <v>19</v>
      </c>
      <c r="H123" s="1">
        <v>50</v>
      </c>
      <c r="I123" s="2">
        <v>288.35000000000002</v>
      </c>
      <c r="J123" s="2">
        <v>24.54</v>
      </c>
      <c r="K123" s="2">
        <v>312.89000000000004</v>
      </c>
      <c r="L123" s="13">
        <v>914.1099999999999</v>
      </c>
      <c r="M123" s="2">
        <v>24.54</v>
      </c>
      <c r="N123" s="2">
        <v>337.43000000000006</v>
      </c>
      <c r="O123" s="13">
        <v>889.56999999999994</v>
      </c>
      <c r="P123" s="2">
        <v>24.54</v>
      </c>
      <c r="Q123" s="2">
        <v>361.97000000000008</v>
      </c>
      <c r="R123" s="13">
        <v>865.03</v>
      </c>
      <c r="S123" s="2">
        <v>24.54</v>
      </c>
      <c r="T123" s="2">
        <v>386.5100000000001</v>
      </c>
      <c r="U123" s="13">
        <v>840.4899999999999</v>
      </c>
      <c r="V123" s="2">
        <f t="shared" si="10"/>
        <v>24.54</v>
      </c>
      <c r="W123" s="2">
        <f t="shared" si="11"/>
        <v>411.05000000000013</v>
      </c>
      <c r="X123" s="13">
        <f t="shared" si="12"/>
        <v>815.94999999999982</v>
      </c>
      <c r="Y123" s="44">
        <f t="shared" si="13"/>
        <v>24.54</v>
      </c>
      <c r="Z123" s="44">
        <f t="shared" si="14"/>
        <v>435.59000000000015</v>
      </c>
      <c r="AA123" s="44">
        <f t="shared" si="15"/>
        <v>791.40999999999985</v>
      </c>
      <c r="AB123" s="44">
        <f t="shared" si="16"/>
        <v>24.54</v>
      </c>
      <c r="AC123" s="44">
        <f t="shared" si="17"/>
        <v>460.13000000000017</v>
      </c>
      <c r="AD123" s="44">
        <f t="shared" si="18"/>
        <v>766.86999999999989</v>
      </c>
      <c r="AE123" s="1" t="s">
        <v>21</v>
      </c>
    </row>
    <row r="124" spans="1:31" x14ac:dyDescent="0.25">
      <c r="A124" s="1">
        <v>1</v>
      </c>
      <c r="B124" s="1" t="s">
        <v>141</v>
      </c>
      <c r="C124" s="1" t="s">
        <v>17</v>
      </c>
      <c r="D124" s="4">
        <v>37945</v>
      </c>
      <c r="E124" s="13">
        <v>94260.06</v>
      </c>
      <c r="F124" s="1" t="s">
        <v>18</v>
      </c>
      <c r="G124" s="1" t="s">
        <v>19</v>
      </c>
      <c r="H124" s="1">
        <v>50</v>
      </c>
      <c r="I124" s="2">
        <v>21994</v>
      </c>
      <c r="J124" s="2">
        <v>1885.2</v>
      </c>
      <c r="K124" s="2">
        <v>23879.200000000001</v>
      </c>
      <c r="L124" s="13">
        <v>70380.86</v>
      </c>
      <c r="M124" s="2">
        <v>1885.2012</v>
      </c>
      <c r="N124" s="2">
        <v>25764.4012</v>
      </c>
      <c r="O124" s="13">
        <v>68495.658800000005</v>
      </c>
      <c r="P124" s="2">
        <v>1885.2012</v>
      </c>
      <c r="Q124" s="2">
        <v>27649.6024</v>
      </c>
      <c r="R124" s="13">
        <v>66610.457599999994</v>
      </c>
      <c r="S124" s="2">
        <v>1885.2012</v>
      </c>
      <c r="T124" s="2">
        <v>29534.803599999999</v>
      </c>
      <c r="U124" s="13">
        <v>64725.256399999998</v>
      </c>
      <c r="V124" s="2">
        <f t="shared" si="10"/>
        <v>1885.2012</v>
      </c>
      <c r="W124" s="2">
        <f t="shared" si="11"/>
        <v>31420.004799999999</v>
      </c>
      <c r="X124" s="13">
        <f t="shared" si="12"/>
        <v>62840.055200000003</v>
      </c>
      <c r="Y124" s="44">
        <f t="shared" si="13"/>
        <v>1885.2012</v>
      </c>
      <c r="Z124" s="44">
        <f t="shared" si="14"/>
        <v>33305.205999999998</v>
      </c>
      <c r="AA124" s="44">
        <f t="shared" si="15"/>
        <v>60954.853999999999</v>
      </c>
      <c r="AB124" s="44">
        <f t="shared" si="16"/>
        <v>1885.2012</v>
      </c>
      <c r="AC124" s="44">
        <f t="shared" si="17"/>
        <v>35190.407200000001</v>
      </c>
      <c r="AD124" s="44">
        <f t="shared" si="18"/>
        <v>59069.652799999996</v>
      </c>
      <c r="AE124" s="1" t="s">
        <v>21</v>
      </c>
    </row>
    <row r="125" spans="1:31" x14ac:dyDescent="0.25">
      <c r="A125" s="1">
        <v>1</v>
      </c>
      <c r="B125" s="1" t="s">
        <v>142</v>
      </c>
      <c r="C125" s="1" t="s">
        <v>17</v>
      </c>
      <c r="D125" s="4">
        <v>37945</v>
      </c>
      <c r="E125" s="13">
        <v>4663.74</v>
      </c>
      <c r="F125" s="1" t="s">
        <v>18</v>
      </c>
      <c r="G125" s="1" t="s">
        <v>19</v>
      </c>
      <c r="H125" s="1">
        <v>50</v>
      </c>
      <c r="I125" s="2">
        <v>1088.1500000000001</v>
      </c>
      <c r="J125" s="2">
        <v>93.27</v>
      </c>
      <c r="K125" s="2">
        <v>1181.42</v>
      </c>
      <c r="L125" s="13">
        <v>3482.3199999999997</v>
      </c>
      <c r="M125" s="2">
        <v>93.274799999999999</v>
      </c>
      <c r="N125" s="2">
        <v>1274.6948</v>
      </c>
      <c r="O125" s="13">
        <v>3389.0451999999996</v>
      </c>
      <c r="P125" s="2">
        <v>93.274799999999999</v>
      </c>
      <c r="Q125" s="2">
        <v>1367.9695999999999</v>
      </c>
      <c r="R125" s="13">
        <v>3295.7703999999999</v>
      </c>
      <c r="S125" s="2">
        <v>93.274799999999999</v>
      </c>
      <c r="T125" s="2">
        <v>1461.2443999999998</v>
      </c>
      <c r="U125" s="13">
        <v>3202.4956000000002</v>
      </c>
      <c r="V125" s="2">
        <f t="shared" si="10"/>
        <v>93.274799999999999</v>
      </c>
      <c r="W125" s="2">
        <f t="shared" si="11"/>
        <v>1554.5191999999997</v>
      </c>
      <c r="X125" s="13">
        <f t="shared" si="12"/>
        <v>3109.2208000000001</v>
      </c>
      <c r="Y125" s="44">
        <f t="shared" si="13"/>
        <v>93.274799999999999</v>
      </c>
      <c r="Z125" s="44">
        <f t="shared" si="14"/>
        <v>1647.7939999999996</v>
      </c>
      <c r="AA125" s="44">
        <f t="shared" si="15"/>
        <v>3015.9459999999999</v>
      </c>
      <c r="AB125" s="44">
        <f t="shared" si="16"/>
        <v>93.274799999999999</v>
      </c>
      <c r="AC125" s="44">
        <f t="shared" si="17"/>
        <v>1741.0687999999996</v>
      </c>
      <c r="AD125" s="44">
        <f t="shared" si="18"/>
        <v>2922.6712000000002</v>
      </c>
      <c r="AE125" s="1" t="s">
        <v>21</v>
      </c>
    </row>
    <row r="126" spans="1:31" x14ac:dyDescent="0.25">
      <c r="A126" s="1">
        <v>1</v>
      </c>
      <c r="B126" s="1" t="s">
        <v>143</v>
      </c>
      <c r="C126" s="1" t="s">
        <v>17</v>
      </c>
      <c r="D126" s="4">
        <v>37950</v>
      </c>
      <c r="E126" s="13">
        <v>827.5</v>
      </c>
      <c r="F126" s="1" t="s">
        <v>18</v>
      </c>
      <c r="G126" s="1" t="s">
        <v>19</v>
      </c>
      <c r="H126" s="1">
        <v>50</v>
      </c>
      <c r="I126" s="2">
        <v>193.08</v>
      </c>
      <c r="J126" s="2">
        <v>16.55</v>
      </c>
      <c r="K126" s="2">
        <v>209.63000000000002</v>
      </c>
      <c r="L126" s="13">
        <v>617.87</v>
      </c>
      <c r="M126" s="2">
        <v>16.55</v>
      </c>
      <c r="N126" s="2">
        <v>226.18000000000004</v>
      </c>
      <c r="O126" s="13">
        <v>601.31999999999994</v>
      </c>
      <c r="P126" s="2">
        <v>16.55</v>
      </c>
      <c r="Q126" s="2">
        <v>242.73000000000005</v>
      </c>
      <c r="R126" s="13">
        <v>584.77</v>
      </c>
      <c r="S126" s="2">
        <v>16.55</v>
      </c>
      <c r="T126" s="2">
        <v>259.28000000000003</v>
      </c>
      <c r="U126" s="13">
        <v>568.22</v>
      </c>
      <c r="V126" s="2">
        <f t="shared" si="10"/>
        <v>16.55</v>
      </c>
      <c r="W126" s="2">
        <f t="shared" si="11"/>
        <v>275.83000000000004</v>
      </c>
      <c r="X126" s="13">
        <f t="shared" si="12"/>
        <v>551.66999999999996</v>
      </c>
      <c r="Y126" s="44">
        <f t="shared" si="13"/>
        <v>16.55</v>
      </c>
      <c r="Z126" s="44">
        <f t="shared" si="14"/>
        <v>292.38000000000005</v>
      </c>
      <c r="AA126" s="44">
        <f t="shared" si="15"/>
        <v>535.11999999999989</v>
      </c>
      <c r="AB126" s="44">
        <f t="shared" si="16"/>
        <v>16.55</v>
      </c>
      <c r="AC126" s="44">
        <f t="shared" si="17"/>
        <v>308.93000000000006</v>
      </c>
      <c r="AD126" s="44">
        <f t="shared" si="18"/>
        <v>518.56999999999994</v>
      </c>
      <c r="AE126" s="1" t="s">
        <v>21</v>
      </c>
    </row>
    <row r="127" spans="1:31" x14ac:dyDescent="0.25">
      <c r="A127" s="1">
        <v>1</v>
      </c>
      <c r="B127" s="1" t="s">
        <v>144</v>
      </c>
      <c r="C127" s="1" t="s">
        <v>17</v>
      </c>
      <c r="D127" s="4">
        <v>37972</v>
      </c>
      <c r="E127" s="13">
        <v>139046.92000000001</v>
      </c>
      <c r="F127" s="1" t="s">
        <v>18</v>
      </c>
      <c r="G127" s="1" t="s">
        <v>19</v>
      </c>
      <c r="H127" s="1">
        <v>50</v>
      </c>
      <c r="I127" s="2">
        <v>32212.55</v>
      </c>
      <c r="J127" s="2">
        <v>2780.94</v>
      </c>
      <c r="K127" s="2">
        <v>34993.49</v>
      </c>
      <c r="L127" s="13">
        <v>104053.43000000002</v>
      </c>
      <c r="M127" s="2">
        <v>2780.9384000000005</v>
      </c>
      <c r="N127" s="2">
        <v>37774.428399999997</v>
      </c>
      <c r="O127" s="13">
        <v>101272.49160000001</v>
      </c>
      <c r="P127" s="2">
        <v>2780.9384000000005</v>
      </c>
      <c r="Q127" s="2">
        <v>40555.366799999996</v>
      </c>
      <c r="R127" s="13">
        <v>98491.553200000024</v>
      </c>
      <c r="S127" s="2">
        <v>2780.9384000000005</v>
      </c>
      <c r="T127" s="2">
        <v>43336.305199999995</v>
      </c>
      <c r="U127" s="13">
        <v>95710.61480000001</v>
      </c>
      <c r="V127" s="2">
        <f t="shared" si="10"/>
        <v>2780.9384000000005</v>
      </c>
      <c r="W127" s="2">
        <f t="shared" si="11"/>
        <v>46117.243599999994</v>
      </c>
      <c r="X127" s="13">
        <f t="shared" si="12"/>
        <v>92929.676400000026</v>
      </c>
      <c r="Y127" s="44">
        <f t="shared" si="13"/>
        <v>2780.9384000000005</v>
      </c>
      <c r="Z127" s="44">
        <f t="shared" si="14"/>
        <v>48898.181999999993</v>
      </c>
      <c r="AA127" s="44">
        <f t="shared" si="15"/>
        <v>90148.738000000012</v>
      </c>
      <c r="AB127" s="44">
        <f t="shared" si="16"/>
        <v>2780.9384000000005</v>
      </c>
      <c r="AC127" s="44">
        <f t="shared" si="17"/>
        <v>51679.120399999993</v>
      </c>
      <c r="AD127" s="44">
        <f t="shared" si="18"/>
        <v>87367.799600000028</v>
      </c>
      <c r="AE127" s="1" t="s">
        <v>21</v>
      </c>
    </row>
    <row r="128" spans="1:31" x14ac:dyDescent="0.25">
      <c r="A128" s="1">
        <v>1</v>
      </c>
      <c r="B128" s="1" t="s">
        <v>145</v>
      </c>
      <c r="C128" s="1" t="s">
        <v>17</v>
      </c>
      <c r="D128" s="4">
        <v>37972</v>
      </c>
      <c r="E128" s="13">
        <v>7218.4</v>
      </c>
      <c r="F128" s="1" t="s">
        <v>18</v>
      </c>
      <c r="G128" s="1" t="s">
        <v>19</v>
      </c>
      <c r="H128" s="1">
        <v>50</v>
      </c>
      <c r="I128" s="2">
        <v>1672.28</v>
      </c>
      <c r="J128" s="2">
        <v>144.37</v>
      </c>
      <c r="K128" s="2">
        <v>1816.65</v>
      </c>
      <c r="L128" s="13">
        <v>5401.75</v>
      </c>
      <c r="M128" s="2">
        <v>144.36799999999999</v>
      </c>
      <c r="N128" s="2">
        <v>1961.018</v>
      </c>
      <c r="O128" s="13">
        <v>5257.3819999999996</v>
      </c>
      <c r="P128" s="2">
        <v>144.36799999999999</v>
      </c>
      <c r="Q128" s="2">
        <v>2105.386</v>
      </c>
      <c r="R128" s="13">
        <v>5113.0139999999992</v>
      </c>
      <c r="S128" s="2">
        <v>144.36799999999999</v>
      </c>
      <c r="T128" s="2">
        <v>2249.7539999999999</v>
      </c>
      <c r="U128" s="13">
        <v>4968.6459999999997</v>
      </c>
      <c r="V128" s="2">
        <f t="shared" si="10"/>
        <v>144.36799999999999</v>
      </c>
      <c r="W128" s="2">
        <f t="shared" si="11"/>
        <v>2394.1219999999998</v>
      </c>
      <c r="X128" s="13">
        <f t="shared" si="12"/>
        <v>4824.2780000000002</v>
      </c>
      <c r="Y128" s="44">
        <f t="shared" si="13"/>
        <v>144.36799999999999</v>
      </c>
      <c r="Z128" s="44">
        <f t="shared" si="14"/>
        <v>2538.4899999999998</v>
      </c>
      <c r="AA128" s="44">
        <f t="shared" si="15"/>
        <v>4679.91</v>
      </c>
      <c r="AB128" s="44">
        <f t="shared" si="16"/>
        <v>144.36799999999999</v>
      </c>
      <c r="AC128" s="44">
        <f t="shared" si="17"/>
        <v>2682.8579999999997</v>
      </c>
      <c r="AD128" s="44">
        <f t="shared" si="18"/>
        <v>4535.5419999999995</v>
      </c>
      <c r="AE128" s="1" t="s">
        <v>21</v>
      </c>
    </row>
    <row r="129" spans="1:31" x14ac:dyDescent="0.25">
      <c r="A129" s="1">
        <v>1</v>
      </c>
      <c r="B129" s="1" t="s">
        <v>146</v>
      </c>
      <c r="C129" s="1" t="s">
        <v>17</v>
      </c>
      <c r="D129" s="4">
        <v>38006</v>
      </c>
      <c r="E129" s="13">
        <v>194007.48</v>
      </c>
      <c r="F129" s="1" t="s">
        <v>18</v>
      </c>
      <c r="G129" s="1" t="s">
        <v>19</v>
      </c>
      <c r="H129" s="1">
        <v>50</v>
      </c>
      <c r="I129" s="2">
        <v>44621.72</v>
      </c>
      <c r="J129" s="2">
        <v>3880.15</v>
      </c>
      <c r="K129" s="2">
        <v>48501.87</v>
      </c>
      <c r="L129" s="13">
        <v>145505.61000000002</v>
      </c>
      <c r="M129" s="2">
        <v>3880.1495999999997</v>
      </c>
      <c r="N129" s="2">
        <v>52382.0196</v>
      </c>
      <c r="O129" s="13">
        <v>141625.46040000001</v>
      </c>
      <c r="P129" s="2">
        <v>3880.1495999999997</v>
      </c>
      <c r="Q129" s="2">
        <v>56262.169199999997</v>
      </c>
      <c r="R129" s="13">
        <v>137745.31080000001</v>
      </c>
      <c r="S129" s="2">
        <v>3880.1495999999997</v>
      </c>
      <c r="T129" s="2">
        <v>60142.318799999994</v>
      </c>
      <c r="U129" s="13">
        <v>133865.16120000003</v>
      </c>
      <c r="V129" s="2">
        <f t="shared" si="10"/>
        <v>3880.1495999999997</v>
      </c>
      <c r="W129" s="2">
        <f t="shared" si="11"/>
        <v>64022.468399999991</v>
      </c>
      <c r="X129" s="13">
        <f t="shared" si="12"/>
        <v>129985.01160000003</v>
      </c>
      <c r="Y129" s="44">
        <f t="shared" si="13"/>
        <v>3880.1495999999997</v>
      </c>
      <c r="Z129" s="44">
        <f t="shared" si="14"/>
        <v>67902.617999999988</v>
      </c>
      <c r="AA129" s="44">
        <f t="shared" si="15"/>
        <v>126104.86200000002</v>
      </c>
      <c r="AB129" s="44">
        <f t="shared" si="16"/>
        <v>3880.1495999999997</v>
      </c>
      <c r="AC129" s="44">
        <f t="shared" si="17"/>
        <v>71782.767599999992</v>
      </c>
      <c r="AD129" s="44">
        <f t="shared" si="18"/>
        <v>122224.71240000002</v>
      </c>
      <c r="AE129" s="1" t="s">
        <v>21</v>
      </c>
    </row>
    <row r="130" spans="1:31" x14ac:dyDescent="0.25">
      <c r="A130" s="1">
        <v>1</v>
      </c>
      <c r="B130" s="1" t="s">
        <v>147</v>
      </c>
      <c r="C130" s="1" t="s">
        <v>17</v>
      </c>
      <c r="D130" s="4">
        <v>38006</v>
      </c>
      <c r="E130" s="13">
        <v>9260.25</v>
      </c>
      <c r="F130" s="1" t="s">
        <v>18</v>
      </c>
      <c r="G130" s="1" t="s">
        <v>19</v>
      </c>
      <c r="H130" s="1">
        <v>50</v>
      </c>
      <c r="I130" s="2">
        <v>2129.91</v>
      </c>
      <c r="J130" s="2">
        <v>185.21</v>
      </c>
      <c r="K130" s="2">
        <v>2315.12</v>
      </c>
      <c r="L130" s="13">
        <v>6945.13</v>
      </c>
      <c r="M130" s="2">
        <v>185.20500000000001</v>
      </c>
      <c r="N130" s="2">
        <v>2500.3249999999998</v>
      </c>
      <c r="O130" s="13">
        <v>6759.9250000000002</v>
      </c>
      <c r="P130" s="2">
        <v>185.20500000000001</v>
      </c>
      <c r="Q130" s="2">
        <v>2685.5299999999997</v>
      </c>
      <c r="R130" s="13">
        <v>6574.72</v>
      </c>
      <c r="S130" s="2">
        <v>185.20500000000001</v>
      </c>
      <c r="T130" s="2">
        <v>2870.7349999999997</v>
      </c>
      <c r="U130" s="13">
        <v>6389.5150000000003</v>
      </c>
      <c r="V130" s="2">
        <f t="shared" si="10"/>
        <v>185.20500000000001</v>
      </c>
      <c r="W130" s="2">
        <f t="shared" si="11"/>
        <v>3055.9399999999996</v>
      </c>
      <c r="X130" s="13">
        <f t="shared" si="12"/>
        <v>6204.31</v>
      </c>
      <c r="Y130" s="44">
        <f t="shared" si="13"/>
        <v>185.20500000000001</v>
      </c>
      <c r="Z130" s="44">
        <f t="shared" si="14"/>
        <v>3241.1449999999995</v>
      </c>
      <c r="AA130" s="44">
        <f t="shared" si="15"/>
        <v>6019.1050000000005</v>
      </c>
      <c r="AB130" s="44">
        <f t="shared" si="16"/>
        <v>185.20500000000001</v>
      </c>
      <c r="AC130" s="44">
        <f t="shared" si="17"/>
        <v>3426.3499999999995</v>
      </c>
      <c r="AD130" s="44">
        <f t="shared" si="18"/>
        <v>5833.9000000000005</v>
      </c>
      <c r="AE130" s="1" t="s">
        <v>21</v>
      </c>
    </row>
    <row r="131" spans="1:31" x14ac:dyDescent="0.25">
      <c r="A131" s="1">
        <v>1</v>
      </c>
      <c r="B131" s="1" t="s">
        <v>148</v>
      </c>
      <c r="C131" s="1" t="s">
        <v>17</v>
      </c>
      <c r="D131" s="4">
        <v>38034</v>
      </c>
      <c r="E131" s="13">
        <v>8510.1200000000008</v>
      </c>
      <c r="F131" s="1" t="s">
        <v>18</v>
      </c>
      <c r="G131" s="1" t="s">
        <v>19</v>
      </c>
      <c r="H131" s="1">
        <v>50</v>
      </c>
      <c r="I131" s="2">
        <v>1943.12</v>
      </c>
      <c r="J131" s="2">
        <v>170.2</v>
      </c>
      <c r="K131" s="2">
        <v>2113.3199999999997</v>
      </c>
      <c r="L131" s="13">
        <v>6396.8000000000011</v>
      </c>
      <c r="M131" s="2">
        <v>170.20240000000001</v>
      </c>
      <c r="N131" s="2">
        <v>2283.5223999999998</v>
      </c>
      <c r="O131" s="13">
        <v>6226.597600000001</v>
      </c>
      <c r="P131" s="2">
        <v>170.20240000000001</v>
      </c>
      <c r="Q131" s="2">
        <v>2453.7248</v>
      </c>
      <c r="R131" s="13">
        <v>6056.3952000000008</v>
      </c>
      <c r="S131" s="2">
        <v>170.20240000000001</v>
      </c>
      <c r="T131" s="2">
        <v>2623.9272000000001</v>
      </c>
      <c r="U131" s="13">
        <v>5886.1928000000007</v>
      </c>
      <c r="V131" s="2">
        <f t="shared" si="10"/>
        <v>170.20240000000001</v>
      </c>
      <c r="W131" s="2">
        <f t="shared" si="11"/>
        <v>2794.1296000000002</v>
      </c>
      <c r="X131" s="13">
        <f t="shared" si="12"/>
        <v>5715.9904000000006</v>
      </c>
      <c r="Y131" s="44">
        <f t="shared" si="13"/>
        <v>170.20240000000001</v>
      </c>
      <c r="Z131" s="44">
        <f t="shared" si="14"/>
        <v>2964.3320000000003</v>
      </c>
      <c r="AA131" s="44">
        <f t="shared" si="15"/>
        <v>5545.7880000000005</v>
      </c>
      <c r="AB131" s="44">
        <f t="shared" si="16"/>
        <v>170.20240000000001</v>
      </c>
      <c r="AC131" s="44">
        <f t="shared" si="17"/>
        <v>3134.5344000000005</v>
      </c>
      <c r="AD131" s="44">
        <f t="shared" si="18"/>
        <v>5375.5856000000003</v>
      </c>
      <c r="AE131" s="1" t="s">
        <v>21</v>
      </c>
    </row>
    <row r="132" spans="1:31" x14ac:dyDescent="0.25">
      <c r="A132" s="1">
        <v>1</v>
      </c>
      <c r="B132" s="1" t="s">
        <v>149</v>
      </c>
      <c r="C132" s="1" t="s">
        <v>17</v>
      </c>
      <c r="D132" s="4">
        <v>38034</v>
      </c>
      <c r="E132" s="13">
        <v>167656.70000000001</v>
      </c>
      <c r="F132" s="1" t="s">
        <v>18</v>
      </c>
      <c r="G132" s="1" t="s">
        <v>19</v>
      </c>
      <c r="H132" s="1">
        <v>50</v>
      </c>
      <c r="I132" s="2">
        <v>38281.57</v>
      </c>
      <c r="J132" s="2">
        <v>3353.13</v>
      </c>
      <c r="K132" s="2">
        <v>41634.699999999997</v>
      </c>
      <c r="L132" s="13">
        <v>126022.00000000001</v>
      </c>
      <c r="M132" s="2">
        <v>3353.134</v>
      </c>
      <c r="N132" s="2">
        <v>44987.833999999995</v>
      </c>
      <c r="O132" s="13">
        <v>122668.86600000001</v>
      </c>
      <c r="P132" s="2">
        <v>3353.134</v>
      </c>
      <c r="Q132" s="2">
        <v>48340.967999999993</v>
      </c>
      <c r="R132" s="13">
        <v>119315.73200000002</v>
      </c>
      <c r="S132" s="2">
        <v>3353.134</v>
      </c>
      <c r="T132" s="2">
        <v>51694.101999999992</v>
      </c>
      <c r="U132" s="13">
        <v>115962.59800000003</v>
      </c>
      <c r="V132" s="2">
        <f t="shared" si="10"/>
        <v>3353.134</v>
      </c>
      <c r="W132" s="2">
        <f t="shared" si="11"/>
        <v>55047.23599999999</v>
      </c>
      <c r="X132" s="13">
        <f t="shared" si="12"/>
        <v>112609.46400000002</v>
      </c>
      <c r="Y132" s="44">
        <f t="shared" si="13"/>
        <v>3353.134</v>
      </c>
      <c r="Z132" s="44">
        <f t="shared" si="14"/>
        <v>58400.369999999988</v>
      </c>
      <c r="AA132" s="44">
        <f t="shared" si="15"/>
        <v>109256.33000000002</v>
      </c>
      <c r="AB132" s="44">
        <f t="shared" si="16"/>
        <v>3353.134</v>
      </c>
      <c r="AC132" s="44">
        <f t="shared" si="17"/>
        <v>61753.503999999986</v>
      </c>
      <c r="AD132" s="44">
        <f t="shared" si="18"/>
        <v>105903.19600000003</v>
      </c>
      <c r="AE132" s="1" t="s">
        <v>21</v>
      </c>
    </row>
    <row r="133" spans="1:31" x14ac:dyDescent="0.25">
      <c r="A133" s="1">
        <v>1</v>
      </c>
      <c r="B133" s="1" t="s">
        <v>150</v>
      </c>
      <c r="C133" s="1" t="s">
        <v>17</v>
      </c>
      <c r="D133" s="4">
        <v>38042</v>
      </c>
      <c r="E133" s="13">
        <v>18898.55</v>
      </c>
      <c r="F133" s="1" t="s">
        <v>30</v>
      </c>
      <c r="G133" s="1" t="s">
        <v>19</v>
      </c>
      <c r="H133" s="1">
        <v>50</v>
      </c>
      <c r="I133" s="2">
        <v>4315.16</v>
      </c>
      <c r="J133" s="2">
        <v>377.97</v>
      </c>
      <c r="K133" s="2">
        <v>4693.13</v>
      </c>
      <c r="L133" s="13">
        <v>14205.419999999998</v>
      </c>
      <c r="M133" s="2">
        <v>377.971</v>
      </c>
      <c r="N133" s="2">
        <v>5071.1010000000006</v>
      </c>
      <c r="O133" s="13">
        <v>13827.448999999999</v>
      </c>
      <c r="P133" s="2">
        <v>377.971</v>
      </c>
      <c r="Q133" s="2">
        <v>5449.0720000000001</v>
      </c>
      <c r="R133" s="13">
        <v>13449.477999999999</v>
      </c>
      <c r="S133" s="2">
        <v>377.971</v>
      </c>
      <c r="T133" s="2">
        <v>5827.0429999999997</v>
      </c>
      <c r="U133" s="13">
        <v>13071.507</v>
      </c>
      <c r="V133" s="2">
        <f t="shared" si="10"/>
        <v>377.971</v>
      </c>
      <c r="W133" s="2">
        <f t="shared" si="11"/>
        <v>6205.0139999999992</v>
      </c>
      <c r="X133" s="13">
        <f t="shared" si="12"/>
        <v>12693.536</v>
      </c>
      <c r="Y133" s="44">
        <f t="shared" si="13"/>
        <v>377.971</v>
      </c>
      <c r="Z133" s="44">
        <f t="shared" si="14"/>
        <v>6582.9849999999988</v>
      </c>
      <c r="AA133" s="44">
        <f t="shared" si="15"/>
        <v>12315.565000000001</v>
      </c>
      <c r="AB133" s="44">
        <f t="shared" si="16"/>
        <v>377.971</v>
      </c>
      <c r="AC133" s="44">
        <f t="shared" si="17"/>
        <v>6960.9559999999983</v>
      </c>
      <c r="AD133" s="44">
        <f t="shared" si="18"/>
        <v>11937.594000000001</v>
      </c>
      <c r="AE133" s="1" t="s">
        <v>21</v>
      </c>
    </row>
    <row r="134" spans="1:31" x14ac:dyDescent="0.25">
      <c r="A134" s="1">
        <v>1</v>
      </c>
      <c r="B134" s="1" t="s">
        <v>151</v>
      </c>
      <c r="C134" s="1" t="s">
        <v>17</v>
      </c>
      <c r="D134" s="4">
        <v>38062</v>
      </c>
      <c r="E134" s="13">
        <v>91388.94</v>
      </c>
      <c r="F134" s="1" t="s">
        <v>18</v>
      </c>
      <c r="G134" s="1" t="s">
        <v>19</v>
      </c>
      <c r="H134" s="1">
        <v>50</v>
      </c>
      <c r="I134" s="2">
        <v>20714.84</v>
      </c>
      <c r="J134" s="2">
        <v>1827.78</v>
      </c>
      <c r="K134" s="2">
        <v>22542.62</v>
      </c>
      <c r="L134" s="13">
        <v>68846.320000000007</v>
      </c>
      <c r="M134" s="2">
        <v>1827.7788</v>
      </c>
      <c r="N134" s="2">
        <v>24370.398799999999</v>
      </c>
      <c r="O134" s="13">
        <v>67018.541200000007</v>
      </c>
      <c r="P134" s="2">
        <v>1827.7788</v>
      </c>
      <c r="Q134" s="2">
        <v>26198.177599999999</v>
      </c>
      <c r="R134" s="13">
        <v>65190.762400000007</v>
      </c>
      <c r="S134" s="2">
        <v>1827.7788</v>
      </c>
      <c r="T134" s="2">
        <v>28025.956399999999</v>
      </c>
      <c r="U134" s="13">
        <v>63362.983600000007</v>
      </c>
      <c r="V134" s="2">
        <f t="shared" si="10"/>
        <v>1827.7788</v>
      </c>
      <c r="W134" s="2">
        <f t="shared" si="11"/>
        <v>29853.735199999999</v>
      </c>
      <c r="X134" s="13">
        <f t="shared" si="12"/>
        <v>61535.204800000007</v>
      </c>
      <c r="Y134" s="44">
        <f t="shared" si="13"/>
        <v>1827.7788</v>
      </c>
      <c r="Z134" s="44">
        <f t="shared" si="14"/>
        <v>31681.513999999999</v>
      </c>
      <c r="AA134" s="44">
        <f t="shared" si="15"/>
        <v>59707.426000000007</v>
      </c>
      <c r="AB134" s="44">
        <f t="shared" si="16"/>
        <v>1827.7788</v>
      </c>
      <c r="AC134" s="44">
        <f t="shared" si="17"/>
        <v>33509.292799999996</v>
      </c>
      <c r="AD134" s="44">
        <f t="shared" si="18"/>
        <v>57879.647200000007</v>
      </c>
      <c r="AE134" s="1" t="s">
        <v>21</v>
      </c>
    </row>
    <row r="135" spans="1:31" x14ac:dyDescent="0.25">
      <c r="A135" s="1">
        <v>1</v>
      </c>
      <c r="B135" s="1" t="s">
        <v>151</v>
      </c>
      <c r="C135" s="1" t="s">
        <v>17</v>
      </c>
      <c r="D135" s="4">
        <v>38062</v>
      </c>
      <c r="E135" s="13">
        <v>4521.68</v>
      </c>
      <c r="F135" s="1" t="s">
        <v>18</v>
      </c>
      <c r="G135" s="1" t="s">
        <v>19</v>
      </c>
      <c r="H135" s="1">
        <v>50</v>
      </c>
      <c r="I135" s="2">
        <v>1024.8699999999999</v>
      </c>
      <c r="J135" s="2">
        <v>90.43</v>
      </c>
      <c r="K135" s="2">
        <v>1115.3</v>
      </c>
      <c r="L135" s="13">
        <v>3406.38</v>
      </c>
      <c r="M135" s="2">
        <v>90.433600000000013</v>
      </c>
      <c r="N135" s="2">
        <v>1205.7336</v>
      </c>
      <c r="O135" s="13">
        <v>3315.9464000000003</v>
      </c>
      <c r="P135" s="2">
        <v>90.433600000000013</v>
      </c>
      <c r="Q135" s="2">
        <v>1296.1672000000001</v>
      </c>
      <c r="R135" s="13">
        <v>3225.5128000000004</v>
      </c>
      <c r="S135" s="2">
        <v>90.433600000000013</v>
      </c>
      <c r="T135" s="2">
        <v>1386.6008000000002</v>
      </c>
      <c r="U135" s="13">
        <v>3135.0792000000001</v>
      </c>
      <c r="V135" s="2">
        <f t="shared" si="10"/>
        <v>90.433600000000013</v>
      </c>
      <c r="W135" s="2">
        <f t="shared" si="11"/>
        <v>1477.0344000000002</v>
      </c>
      <c r="X135" s="13">
        <f t="shared" si="12"/>
        <v>3044.6455999999998</v>
      </c>
      <c r="Y135" s="44">
        <f t="shared" si="13"/>
        <v>90.433600000000013</v>
      </c>
      <c r="Z135" s="44">
        <f t="shared" si="14"/>
        <v>1567.4680000000003</v>
      </c>
      <c r="AA135" s="44">
        <f t="shared" si="15"/>
        <v>2954.212</v>
      </c>
      <c r="AB135" s="44">
        <f t="shared" si="16"/>
        <v>90.433600000000013</v>
      </c>
      <c r="AC135" s="44">
        <f t="shared" si="17"/>
        <v>1657.9016000000004</v>
      </c>
      <c r="AD135" s="44">
        <f t="shared" si="18"/>
        <v>2863.7784000000001</v>
      </c>
      <c r="AE135" s="1" t="s">
        <v>21</v>
      </c>
    </row>
    <row r="136" spans="1:31" x14ac:dyDescent="0.25">
      <c r="A136" s="1">
        <v>1</v>
      </c>
      <c r="B136" s="1" t="s">
        <v>152</v>
      </c>
      <c r="C136" s="1" t="s">
        <v>17</v>
      </c>
      <c r="D136" s="4">
        <v>38098</v>
      </c>
      <c r="E136" s="13">
        <v>114593.91</v>
      </c>
      <c r="F136" s="1" t="s">
        <v>18</v>
      </c>
      <c r="G136" s="1" t="s">
        <v>19</v>
      </c>
      <c r="H136" s="1">
        <v>50</v>
      </c>
      <c r="I136" s="2">
        <v>25783.65</v>
      </c>
      <c r="J136" s="2">
        <v>2291.88</v>
      </c>
      <c r="K136" s="2">
        <v>28075.530000000002</v>
      </c>
      <c r="L136" s="13">
        <v>86518.38</v>
      </c>
      <c r="M136" s="2">
        <v>2291.8782000000001</v>
      </c>
      <c r="N136" s="2">
        <v>30367.408200000002</v>
      </c>
      <c r="O136" s="13">
        <v>84226.501799999998</v>
      </c>
      <c r="P136" s="2">
        <v>2291.8782000000001</v>
      </c>
      <c r="Q136" s="2">
        <v>32659.286400000001</v>
      </c>
      <c r="R136" s="13">
        <v>81934.623600000006</v>
      </c>
      <c r="S136" s="2">
        <v>2291.8782000000001</v>
      </c>
      <c r="T136" s="2">
        <v>34951.164600000004</v>
      </c>
      <c r="U136" s="13">
        <v>79642.7454</v>
      </c>
      <c r="V136" s="2">
        <f t="shared" si="10"/>
        <v>2291.8782000000001</v>
      </c>
      <c r="W136" s="2">
        <f t="shared" si="11"/>
        <v>37243.042800000003</v>
      </c>
      <c r="X136" s="13">
        <f t="shared" si="12"/>
        <v>77350.867200000008</v>
      </c>
      <c r="Y136" s="44">
        <f t="shared" si="13"/>
        <v>2291.8782000000001</v>
      </c>
      <c r="Z136" s="44">
        <f t="shared" si="14"/>
        <v>39534.921000000002</v>
      </c>
      <c r="AA136" s="44">
        <f t="shared" si="15"/>
        <v>75058.989000000001</v>
      </c>
      <c r="AB136" s="44">
        <f t="shared" si="16"/>
        <v>2291.8782000000001</v>
      </c>
      <c r="AC136" s="44">
        <f t="shared" si="17"/>
        <v>41826.799200000001</v>
      </c>
      <c r="AD136" s="44">
        <f t="shared" si="18"/>
        <v>72767.110799999995</v>
      </c>
      <c r="AE136" s="1" t="s">
        <v>21</v>
      </c>
    </row>
    <row r="137" spans="1:31" x14ac:dyDescent="0.25">
      <c r="A137" s="1">
        <v>1</v>
      </c>
      <c r="B137" s="1" t="s">
        <v>153</v>
      </c>
      <c r="C137" s="1" t="s">
        <v>17</v>
      </c>
      <c r="D137" s="4">
        <v>38098</v>
      </c>
      <c r="E137" s="13">
        <v>5669.81</v>
      </c>
      <c r="F137" s="1" t="s">
        <v>18</v>
      </c>
      <c r="G137" s="1" t="s">
        <v>19</v>
      </c>
      <c r="H137" s="1">
        <v>50</v>
      </c>
      <c r="I137" s="2">
        <v>1275.75</v>
      </c>
      <c r="J137" s="2">
        <v>113.4</v>
      </c>
      <c r="K137" s="2">
        <v>1389.15</v>
      </c>
      <c r="L137" s="13">
        <v>4280.66</v>
      </c>
      <c r="M137" s="2">
        <v>113.39620000000002</v>
      </c>
      <c r="N137" s="2">
        <v>1502.5462000000002</v>
      </c>
      <c r="O137" s="13">
        <v>4167.2638000000006</v>
      </c>
      <c r="P137" s="2">
        <v>113.39620000000002</v>
      </c>
      <c r="Q137" s="2">
        <v>1615.9424000000004</v>
      </c>
      <c r="R137" s="13">
        <v>4053.8676</v>
      </c>
      <c r="S137" s="2">
        <v>113.39620000000002</v>
      </c>
      <c r="T137" s="2">
        <v>1729.3386000000005</v>
      </c>
      <c r="U137" s="13">
        <v>3940.4713999999999</v>
      </c>
      <c r="V137" s="2">
        <f t="shared" si="10"/>
        <v>113.39620000000002</v>
      </c>
      <c r="W137" s="2">
        <f t="shared" si="11"/>
        <v>1842.7348000000006</v>
      </c>
      <c r="X137" s="13">
        <f t="shared" si="12"/>
        <v>3827.0751999999998</v>
      </c>
      <c r="Y137" s="44">
        <f t="shared" si="13"/>
        <v>113.39620000000002</v>
      </c>
      <c r="Z137" s="44">
        <f t="shared" si="14"/>
        <v>1956.1310000000008</v>
      </c>
      <c r="AA137" s="44">
        <f t="shared" si="15"/>
        <v>3713.6789999999996</v>
      </c>
      <c r="AB137" s="44">
        <f t="shared" si="16"/>
        <v>113.39620000000002</v>
      </c>
      <c r="AC137" s="44">
        <f t="shared" si="17"/>
        <v>2069.5272000000009</v>
      </c>
      <c r="AD137" s="44">
        <f t="shared" si="18"/>
        <v>3600.2827999999995</v>
      </c>
      <c r="AE137" s="1" t="s">
        <v>21</v>
      </c>
    </row>
    <row r="138" spans="1:31" x14ac:dyDescent="0.25">
      <c r="A138" s="1">
        <v>1</v>
      </c>
      <c r="B138" s="1" t="s">
        <v>154</v>
      </c>
      <c r="C138" s="1" t="s">
        <v>17</v>
      </c>
      <c r="D138" s="4">
        <v>38127</v>
      </c>
      <c r="E138" s="13">
        <v>64355.72</v>
      </c>
      <c r="F138" s="1" t="s">
        <v>18</v>
      </c>
      <c r="G138" s="1" t="s">
        <v>19</v>
      </c>
      <c r="H138" s="1">
        <v>50</v>
      </c>
      <c r="I138" s="2">
        <v>14372.73</v>
      </c>
      <c r="J138" s="2">
        <v>1287.1099999999999</v>
      </c>
      <c r="K138" s="2">
        <v>15659.84</v>
      </c>
      <c r="L138" s="13">
        <v>48695.880000000005</v>
      </c>
      <c r="M138" s="2">
        <v>1287.1143999999999</v>
      </c>
      <c r="N138" s="2">
        <v>16946.954399999999</v>
      </c>
      <c r="O138" s="13">
        <v>47408.765599999999</v>
      </c>
      <c r="P138" s="2">
        <v>1287.1143999999999</v>
      </c>
      <c r="Q138" s="2">
        <v>18234.068799999997</v>
      </c>
      <c r="R138" s="13">
        <v>46121.651200000008</v>
      </c>
      <c r="S138" s="2">
        <v>1287.1143999999999</v>
      </c>
      <c r="T138" s="2">
        <v>19521.183199999996</v>
      </c>
      <c r="U138" s="13">
        <v>44834.536800000002</v>
      </c>
      <c r="V138" s="2">
        <f t="shared" si="10"/>
        <v>1287.1143999999999</v>
      </c>
      <c r="W138" s="2">
        <f t="shared" si="11"/>
        <v>20808.297599999994</v>
      </c>
      <c r="X138" s="13">
        <f t="shared" si="12"/>
        <v>43547.42240000001</v>
      </c>
      <c r="Y138" s="44">
        <f t="shared" si="13"/>
        <v>1287.1143999999999</v>
      </c>
      <c r="Z138" s="44">
        <f t="shared" si="14"/>
        <v>22095.411999999993</v>
      </c>
      <c r="AA138" s="44">
        <f t="shared" si="15"/>
        <v>42260.308000000005</v>
      </c>
      <c r="AB138" s="44">
        <f t="shared" si="16"/>
        <v>1287.1143999999999</v>
      </c>
      <c r="AC138" s="44">
        <f t="shared" si="17"/>
        <v>23382.526399999992</v>
      </c>
      <c r="AD138" s="44">
        <f t="shared" si="18"/>
        <v>40973.193600000013</v>
      </c>
      <c r="AE138" s="1" t="s">
        <v>21</v>
      </c>
    </row>
    <row r="139" spans="1:31" x14ac:dyDescent="0.25">
      <c r="A139" s="1">
        <v>1</v>
      </c>
      <c r="B139" s="1" t="s">
        <v>155</v>
      </c>
      <c r="C139" s="1" t="s">
        <v>17</v>
      </c>
      <c r="D139" s="4">
        <v>38127</v>
      </c>
      <c r="E139" s="13">
        <v>3184.13</v>
      </c>
      <c r="F139" s="1" t="s">
        <v>18</v>
      </c>
      <c r="G139" s="1" t="s">
        <v>19</v>
      </c>
      <c r="H139" s="1">
        <v>50</v>
      </c>
      <c r="I139" s="2">
        <v>711.09</v>
      </c>
      <c r="J139" s="2">
        <v>63.68</v>
      </c>
      <c r="K139" s="2">
        <v>774.77</v>
      </c>
      <c r="L139" s="13">
        <v>2409.36</v>
      </c>
      <c r="M139" s="2">
        <v>63.682600000000001</v>
      </c>
      <c r="N139" s="2">
        <v>838.45259999999996</v>
      </c>
      <c r="O139" s="13">
        <v>2345.6774</v>
      </c>
      <c r="P139" s="2">
        <v>63.682600000000001</v>
      </c>
      <c r="Q139" s="2">
        <v>902.13519999999994</v>
      </c>
      <c r="R139" s="13">
        <v>2281.9948000000004</v>
      </c>
      <c r="S139" s="2">
        <v>63.682600000000001</v>
      </c>
      <c r="T139" s="2">
        <v>965.81779999999992</v>
      </c>
      <c r="U139" s="13">
        <v>2218.3122000000003</v>
      </c>
      <c r="V139" s="2">
        <f t="shared" ref="V139:V202" si="19">IF(T139&gt;=E139, 0, ((E139/H139)/12*12))</f>
        <v>63.682600000000001</v>
      </c>
      <c r="W139" s="2">
        <f t="shared" ref="W139:W202" si="20">T139+V139</f>
        <v>1029.5003999999999</v>
      </c>
      <c r="X139" s="13">
        <f t="shared" ref="X139:X202" si="21">E139-W139</f>
        <v>2154.6296000000002</v>
      </c>
      <c r="Y139" s="44">
        <f t="shared" ref="Y139:Y202" si="22">IF(W139&gt;=E139, 0, ((E139/H139)/12*12))</f>
        <v>63.682600000000001</v>
      </c>
      <c r="Z139" s="44">
        <f t="shared" ref="Z139:Z202" si="23">W139+Y139</f>
        <v>1093.183</v>
      </c>
      <c r="AA139" s="44">
        <f t="shared" ref="AA139:AA202" si="24">E139-Z139</f>
        <v>2090.9470000000001</v>
      </c>
      <c r="AB139" s="44">
        <f t="shared" ref="AB139:AB202" si="25">IF(Z139&gt;=E139, 0, ((E139/H139)/12*12))</f>
        <v>63.682600000000001</v>
      </c>
      <c r="AC139" s="44">
        <f t="shared" ref="AC139:AC202" si="26">Z139+AB139</f>
        <v>1156.8656000000001</v>
      </c>
      <c r="AD139" s="44">
        <f t="shared" ref="AD139:AD202" si="27">E139-AC139</f>
        <v>2027.2644</v>
      </c>
      <c r="AE139" s="1" t="s">
        <v>21</v>
      </c>
    </row>
    <row r="140" spans="1:31" x14ac:dyDescent="0.25">
      <c r="A140" s="1">
        <v>1</v>
      </c>
      <c r="B140" s="1" t="s">
        <v>156</v>
      </c>
      <c r="C140" s="1" t="s">
        <v>17</v>
      </c>
      <c r="D140" s="4">
        <v>38160</v>
      </c>
      <c r="E140" s="13">
        <v>113566.71</v>
      </c>
      <c r="F140" s="1" t="s">
        <v>18</v>
      </c>
      <c r="G140" s="1" t="s">
        <v>19</v>
      </c>
      <c r="H140" s="1">
        <v>50</v>
      </c>
      <c r="I140" s="2">
        <v>25173.91</v>
      </c>
      <c r="J140" s="2">
        <v>2271.33</v>
      </c>
      <c r="K140" s="2">
        <v>27445.239999999998</v>
      </c>
      <c r="L140" s="13">
        <v>86121.47</v>
      </c>
      <c r="M140" s="2">
        <v>2271.3342000000002</v>
      </c>
      <c r="N140" s="2">
        <v>29716.574199999999</v>
      </c>
      <c r="O140" s="13">
        <v>83850.135800000004</v>
      </c>
      <c r="P140" s="2">
        <v>2271.3342000000002</v>
      </c>
      <c r="Q140" s="2">
        <v>31987.9084</v>
      </c>
      <c r="R140" s="13">
        <v>81578.801600000006</v>
      </c>
      <c r="S140" s="2">
        <v>2271.3342000000002</v>
      </c>
      <c r="T140" s="2">
        <v>34259.242599999998</v>
      </c>
      <c r="U140" s="13">
        <v>79307.467400000009</v>
      </c>
      <c r="V140" s="2">
        <f t="shared" si="19"/>
        <v>2271.3342000000002</v>
      </c>
      <c r="W140" s="2">
        <f t="shared" si="20"/>
        <v>36530.576799999995</v>
      </c>
      <c r="X140" s="13">
        <f t="shared" si="21"/>
        <v>77036.133200000011</v>
      </c>
      <c r="Y140" s="44">
        <f t="shared" si="22"/>
        <v>2271.3342000000002</v>
      </c>
      <c r="Z140" s="44">
        <f t="shared" si="23"/>
        <v>38801.910999999993</v>
      </c>
      <c r="AA140" s="44">
        <f t="shared" si="24"/>
        <v>74764.799000000014</v>
      </c>
      <c r="AB140" s="44">
        <f t="shared" si="25"/>
        <v>2271.3342000000002</v>
      </c>
      <c r="AC140" s="44">
        <f t="shared" si="26"/>
        <v>41073.24519999999</v>
      </c>
      <c r="AD140" s="44">
        <f t="shared" si="27"/>
        <v>72493.464800000016</v>
      </c>
      <c r="AE140" s="1" t="s">
        <v>21</v>
      </c>
    </row>
    <row r="141" spans="1:31" x14ac:dyDescent="0.25">
      <c r="A141" s="1">
        <v>1</v>
      </c>
      <c r="B141" s="1" t="s">
        <v>157</v>
      </c>
      <c r="C141" s="1" t="s">
        <v>17</v>
      </c>
      <c r="D141" s="4">
        <v>38160</v>
      </c>
      <c r="E141" s="13">
        <v>5618.99</v>
      </c>
      <c r="F141" s="1" t="s">
        <v>18</v>
      </c>
      <c r="G141" s="1" t="s">
        <v>19</v>
      </c>
      <c r="H141" s="1">
        <v>50</v>
      </c>
      <c r="I141" s="2">
        <v>1245.54</v>
      </c>
      <c r="J141" s="2">
        <v>112.38</v>
      </c>
      <c r="K141" s="2">
        <v>1357.92</v>
      </c>
      <c r="L141" s="13">
        <v>4261.07</v>
      </c>
      <c r="M141" s="2">
        <v>112.37979999999999</v>
      </c>
      <c r="N141" s="2">
        <v>1470.2998</v>
      </c>
      <c r="O141" s="13">
        <v>4148.6902</v>
      </c>
      <c r="P141" s="2">
        <v>112.37979999999999</v>
      </c>
      <c r="Q141" s="2">
        <v>1582.6795999999999</v>
      </c>
      <c r="R141" s="13">
        <v>4036.3103999999998</v>
      </c>
      <c r="S141" s="2">
        <v>112.37979999999999</v>
      </c>
      <c r="T141" s="2">
        <v>1695.0593999999999</v>
      </c>
      <c r="U141" s="13">
        <v>3923.9305999999997</v>
      </c>
      <c r="V141" s="2">
        <f t="shared" si="19"/>
        <v>112.37979999999999</v>
      </c>
      <c r="W141" s="2">
        <f t="shared" si="20"/>
        <v>1807.4391999999998</v>
      </c>
      <c r="X141" s="13">
        <f t="shared" si="21"/>
        <v>3811.5508</v>
      </c>
      <c r="Y141" s="44">
        <f t="shared" si="22"/>
        <v>112.37979999999999</v>
      </c>
      <c r="Z141" s="44">
        <f t="shared" si="23"/>
        <v>1919.8189999999997</v>
      </c>
      <c r="AA141" s="44">
        <f t="shared" si="24"/>
        <v>3699.1710000000003</v>
      </c>
      <c r="AB141" s="44">
        <f t="shared" si="25"/>
        <v>112.37979999999999</v>
      </c>
      <c r="AC141" s="44">
        <f t="shared" si="26"/>
        <v>2032.1987999999997</v>
      </c>
      <c r="AD141" s="44">
        <f t="shared" si="27"/>
        <v>3586.7912000000001</v>
      </c>
      <c r="AE141" s="1" t="s">
        <v>21</v>
      </c>
    </row>
    <row r="142" spans="1:31" x14ac:dyDescent="0.25">
      <c r="A142" s="1">
        <v>1</v>
      </c>
      <c r="B142" s="1" t="s">
        <v>158</v>
      </c>
      <c r="C142" s="1" t="s">
        <v>17</v>
      </c>
      <c r="D142" s="4">
        <v>38163</v>
      </c>
      <c r="E142" s="13">
        <v>500</v>
      </c>
      <c r="F142" s="1" t="s">
        <v>133</v>
      </c>
      <c r="G142" s="1" t="s">
        <v>19</v>
      </c>
      <c r="H142" s="1">
        <v>50</v>
      </c>
      <c r="I142" s="2">
        <v>110.83</v>
      </c>
      <c r="J142" s="2">
        <v>10</v>
      </c>
      <c r="K142" s="2">
        <v>120.83</v>
      </c>
      <c r="L142" s="13">
        <v>379.17</v>
      </c>
      <c r="M142" s="2">
        <v>10</v>
      </c>
      <c r="N142" s="2">
        <v>130.82999999999998</v>
      </c>
      <c r="O142" s="13">
        <v>369.17</v>
      </c>
      <c r="P142" s="2">
        <v>10</v>
      </c>
      <c r="Q142" s="2">
        <v>140.82999999999998</v>
      </c>
      <c r="R142" s="13">
        <v>359.17</v>
      </c>
      <c r="S142" s="2">
        <v>10</v>
      </c>
      <c r="T142" s="2">
        <v>150.82999999999998</v>
      </c>
      <c r="U142" s="13">
        <v>349.17</v>
      </c>
      <c r="V142" s="2">
        <f t="shared" si="19"/>
        <v>10</v>
      </c>
      <c r="W142" s="2">
        <f t="shared" si="20"/>
        <v>160.82999999999998</v>
      </c>
      <c r="X142" s="13">
        <f t="shared" si="21"/>
        <v>339.17</v>
      </c>
      <c r="Y142" s="44">
        <f t="shared" si="22"/>
        <v>10</v>
      </c>
      <c r="Z142" s="44">
        <f t="shared" si="23"/>
        <v>170.82999999999998</v>
      </c>
      <c r="AA142" s="44">
        <f t="shared" si="24"/>
        <v>329.17</v>
      </c>
      <c r="AB142" s="44">
        <f t="shared" si="25"/>
        <v>10</v>
      </c>
      <c r="AC142" s="44">
        <f t="shared" si="26"/>
        <v>180.82999999999998</v>
      </c>
      <c r="AD142" s="44">
        <f t="shared" si="27"/>
        <v>319.17</v>
      </c>
      <c r="AE142" s="1" t="s">
        <v>21</v>
      </c>
    </row>
    <row r="143" spans="1:31" x14ac:dyDescent="0.25">
      <c r="A143" s="1">
        <v>1</v>
      </c>
      <c r="B143" s="1" t="s">
        <v>158</v>
      </c>
      <c r="C143" s="1" t="s">
        <v>17</v>
      </c>
      <c r="D143" s="4">
        <v>38163</v>
      </c>
      <c r="E143" s="13">
        <v>2499.2399999999998</v>
      </c>
      <c r="F143" s="1" t="s">
        <v>133</v>
      </c>
      <c r="G143" s="1" t="s">
        <v>19</v>
      </c>
      <c r="H143" s="1">
        <v>50</v>
      </c>
      <c r="I143" s="2">
        <v>553.95000000000005</v>
      </c>
      <c r="J143" s="2">
        <v>49.98</v>
      </c>
      <c r="K143" s="2">
        <v>603.93000000000006</v>
      </c>
      <c r="L143" s="13">
        <v>1895.3099999999997</v>
      </c>
      <c r="M143" s="2">
        <v>49.984799999999993</v>
      </c>
      <c r="N143" s="2">
        <v>653.91480000000001</v>
      </c>
      <c r="O143" s="13">
        <v>1845.3251999999998</v>
      </c>
      <c r="P143" s="2">
        <v>49.984799999999993</v>
      </c>
      <c r="Q143" s="2">
        <v>703.89959999999996</v>
      </c>
      <c r="R143" s="13">
        <v>1795.3403999999998</v>
      </c>
      <c r="S143" s="2">
        <v>49.984799999999993</v>
      </c>
      <c r="T143" s="2">
        <v>753.88439999999991</v>
      </c>
      <c r="U143" s="13">
        <v>1745.3555999999999</v>
      </c>
      <c r="V143" s="2">
        <f t="shared" si="19"/>
        <v>49.984799999999993</v>
      </c>
      <c r="W143" s="2">
        <f t="shared" si="20"/>
        <v>803.86919999999986</v>
      </c>
      <c r="X143" s="13">
        <f t="shared" si="21"/>
        <v>1695.3707999999999</v>
      </c>
      <c r="Y143" s="44">
        <f t="shared" si="22"/>
        <v>49.984799999999993</v>
      </c>
      <c r="Z143" s="44">
        <f t="shared" si="23"/>
        <v>853.85399999999981</v>
      </c>
      <c r="AA143" s="44">
        <f t="shared" si="24"/>
        <v>1645.386</v>
      </c>
      <c r="AB143" s="44">
        <f t="shared" si="25"/>
        <v>49.984799999999993</v>
      </c>
      <c r="AC143" s="44">
        <f t="shared" si="26"/>
        <v>903.83879999999976</v>
      </c>
      <c r="AD143" s="44">
        <f t="shared" si="27"/>
        <v>1595.4012</v>
      </c>
      <c r="AE143" s="1" t="s">
        <v>21</v>
      </c>
    </row>
    <row r="144" spans="1:31" x14ac:dyDescent="0.25">
      <c r="A144" s="1">
        <v>1</v>
      </c>
      <c r="B144" s="1" t="s">
        <v>158</v>
      </c>
      <c r="C144" s="1" t="s">
        <v>17</v>
      </c>
      <c r="D144" s="4">
        <v>38163</v>
      </c>
      <c r="E144" s="13">
        <v>131.66999999999999</v>
      </c>
      <c r="F144" s="1" t="s">
        <v>133</v>
      </c>
      <c r="G144" s="1" t="s">
        <v>19</v>
      </c>
      <c r="H144" s="1">
        <v>50</v>
      </c>
      <c r="I144" s="2">
        <v>29.15</v>
      </c>
      <c r="J144" s="2">
        <v>2.63</v>
      </c>
      <c r="K144" s="2">
        <v>31.779999999999998</v>
      </c>
      <c r="L144" s="13">
        <v>99.889999999999986</v>
      </c>
      <c r="M144" s="2">
        <v>2.6334</v>
      </c>
      <c r="N144" s="2">
        <v>34.413399999999996</v>
      </c>
      <c r="O144" s="13">
        <v>97.256599999999992</v>
      </c>
      <c r="P144" s="2">
        <v>2.6334</v>
      </c>
      <c r="Q144" s="2">
        <v>37.046799999999998</v>
      </c>
      <c r="R144" s="13">
        <v>94.623199999999997</v>
      </c>
      <c r="S144" s="2">
        <v>2.6334</v>
      </c>
      <c r="T144" s="2">
        <v>39.680199999999999</v>
      </c>
      <c r="U144" s="13">
        <v>91.989799999999988</v>
      </c>
      <c r="V144" s="2">
        <f t="shared" si="19"/>
        <v>2.6334</v>
      </c>
      <c r="W144" s="2">
        <f t="shared" si="20"/>
        <v>42.313600000000001</v>
      </c>
      <c r="X144" s="13">
        <f t="shared" si="21"/>
        <v>89.356399999999979</v>
      </c>
      <c r="Y144" s="44">
        <f t="shared" si="22"/>
        <v>2.6334</v>
      </c>
      <c r="Z144" s="44">
        <f t="shared" si="23"/>
        <v>44.947000000000003</v>
      </c>
      <c r="AA144" s="44">
        <f t="shared" si="24"/>
        <v>86.722999999999985</v>
      </c>
      <c r="AB144" s="44">
        <f t="shared" si="25"/>
        <v>2.6334</v>
      </c>
      <c r="AC144" s="44">
        <f t="shared" si="26"/>
        <v>47.580400000000004</v>
      </c>
      <c r="AD144" s="44">
        <f t="shared" si="27"/>
        <v>84.08959999999999</v>
      </c>
      <c r="AE144" s="1" t="s">
        <v>21</v>
      </c>
    </row>
    <row r="145" spans="1:31" x14ac:dyDescent="0.25">
      <c r="A145" s="1">
        <v>1</v>
      </c>
      <c r="B145" s="1" t="s">
        <v>159</v>
      </c>
      <c r="C145" s="1" t="s">
        <v>17</v>
      </c>
      <c r="D145" s="4">
        <v>38168</v>
      </c>
      <c r="E145" s="13">
        <v>154694.39000000001</v>
      </c>
      <c r="F145" s="1" t="s">
        <v>30</v>
      </c>
      <c r="G145" s="1" t="s">
        <v>19</v>
      </c>
      <c r="H145" s="1">
        <v>20</v>
      </c>
      <c r="I145" s="2">
        <v>85726.48</v>
      </c>
      <c r="J145" s="2">
        <v>7734.72</v>
      </c>
      <c r="K145" s="2">
        <v>93461.2</v>
      </c>
      <c r="L145" s="13">
        <v>61233.190000000017</v>
      </c>
      <c r="M145" s="2">
        <v>7734.7195000000011</v>
      </c>
      <c r="N145" s="2">
        <v>101195.9195</v>
      </c>
      <c r="O145" s="13">
        <v>53498.47050000001</v>
      </c>
      <c r="P145" s="2">
        <v>7734.7195000000011</v>
      </c>
      <c r="Q145" s="2">
        <v>108930.63900000001</v>
      </c>
      <c r="R145" s="13">
        <v>45763.751000000004</v>
      </c>
      <c r="S145" s="2">
        <v>7734.7195000000011</v>
      </c>
      <c r="T145" s="2">
        <v>116665.35850000002</v>
      </c>
      <c r="U145" s="13">
        <v>38029.031499999997</v>
      </c>
      <c r="V145" s="2">
        <f t="shared" si="19"/>
        <v>7734.7195000000011</v>
      </c>
      <c r="W145" s="2">
        <f t="shared" si="20"/>
        <v>124400.07800000002</v>
      </c>
      <c r="X145" s="13">
        <f t="shared" si="21"/>
        <v>30294.311999999991</v>
      </c>
      <c r="Y145" s="44">
        <f t="shared" si="22"/>
        <v>7734.7195000000011</v>
      </c>
      <c r="Z145" s="44">
        <f t="shared" si="23"/>
        <v>132134.79750000002</v>
      </c>
      <c r="AA145" s="44">
        <f t="shared" si="24"/>
        <v>22559.592499999999</v>
      </c>
      <c r="AB145" s="44">
        <f t="shared" si="25"/>
        <v>7734.7195000000011</v>
      </c>
      <c r="AC145" s="44">
        <f t="shared" si="26"/>
        <v>139869.51700000002</v>
      </c>
      <c r="AD145" s="44">
        <f t="shared" si="27"/>
        <v>14824.872999999992</v>
      </c>
      <c r="AE145" s="1" t="s">
        <v>21</v>
      </c>
    </row>
    <row r="146" spans="1:31" x14ac:dyDescent="0.25">
      <c r="A146" s="1">
        <v>1</v>
      </c>
      <c r="B146" s="1" t="s">
        <v>160</v>
      </c>
      <c r="C146" s="1" t="s">
        <v>17</v>
      </c>
      <c r="D146" s="4">
        <v>38169</v>
      </c>
      <c r="E146" s="13">
        <v>17733</v>
      </c>
      <c r="F146" s="1" t="s">
        <v>18</v>
      </c>
      <c r="G146" s="1" t="s">
        <v>19</v>
      </c>
      <c r="H146" s="1">
        <v>50</v>
      </c>
      <c r="I146" s="2">
        <v>3901.26</v>
      </c>
      <c r="J146" s="2">
        <v>354.66</v>
      </c>
      <c r="K146" s="2">
        <v>4255.92</v>
      </c>
      <c r="L146" s="13">
        <v>13477.08</v>
      </c>
      <c r="M146" s="2">
        <v>354.66</v>
      </c>
      <c r="N146" s="2">
        <v>4610.58</v>
      </c>
      <c r="O146" s="13">
        <v>13122.42</v>
      </c>
      <c r="P146" s="2">
        <v>354.66</v>
      </c>
      <c r="Q146" s="2">
        <v>4965.24</v>
      </c>
      <c r="R146" s="13">
        <v>12767.76</v>
      </c>
      <c r="S146" s="2">
        <v>354.66</v>
      </c>
      <c r="T146" s="2">
        <v>5319.9</v>
      </c>
      <c r="U146" s="13">
        <v>12413.1</v>
      </c>
      <c r="V146" s="2">
        <f t="shared" si="19"/>
        <v>354.66</v>
      </c>
      <c r="W146" s="2">
        <f t="shared" si="20"/>
        <v>5674.5599999999995</v>
      </c>
      <c r="X146" s="13">
        <f t="shared" si="21"/>
        <v>12058.44</v>
      </c>
      <c r="Y146" s="44">
        <f t="shared" si="22"/>
        <v>354.66</v>
      </c>
      <c r="Z146" s="44">
        <f t="shared" si="23"/>
        <v>6029.2199999999993</v>
      </c>
      <c r="AA146" s="44">
        <f t="shared" si="24"/>
        <v>11703.78</v>
      </c>
      <c r="AB146" s="44">
        <f t="shared" si="25"/>
        <v>354.66</v>
      </c>
      <c r="AC146" s="44">
        <f t="shared" si="26"/>
        <v>6383.8799999999992</v>
      </c>
      <c r="AD146" s="44">
        <f t="shared" si="27"/>
        <v>11349.12</v>
      </c>
      <c r="AE146" s="1" t="s">
        <v>21</v>
      </c>
    </row>
    <row r="147" spans="1:31" x14ac:dyDescent="0.25">
      <c r="A147" s="1">
        <v>1</v>
      </c>
      <c r="B147" s="1" t="s">
        <v>161</v>
      </c>
      <c r="C147" s="1" t="s">
        <v>17</v>
      </c>
      <c r="D147" s="4">
        <v>38183</v>
      </c>
      <c r="E147" s="13">
        <v>212026.09</v>
      </c>
      <c r="F147" s="1" t="s">
        <v>30</v>
      </c>
      <c r="G147" s="1" t="s">
        <v>19</v>
      </c>
      <c r="H147" s="1">
        <v>20</v>
      </c>
      <c r="I147" s="2">
        <v>116614.3</v>
      </c>
      <c r="J147" s="2">
        <v>10601.3</v>
      </c>
      <c r="K147" s="2">
        <v>127215.6</v>
      </c>
      <c r="L147" s="13">
        <v>84810.489999999991</v>
      </c>
      <c r="M147" s="2">
        <v>10601.3045</v>
      </c>
      <c r="N147" s="2">
        <v>137816.9045</v>
      </c>
      <c r="O147" s="13">
        <v>74209.185499999992</v>
      </c>
      <c r="P147" s="2">
        <v>10601.3045</v>
      </c>
      <c r="Q147" s="2">
        <v>148418.209</v>
      </c>
      <c r="R147" s="13">
        <v>63607.880999999994</v>
      </c>
      <c r="S147" s="2">
        <v>10601.3045</v>
      </c>
      <c r="T147" s="2">
        <v>159019.5135</v>
      </c>
      <c r="U147" s="13">
        <v>53006.576499999996</v>
      </c>
      <c r="V147" s="2">
        <f t="shared" si="19"/>
        <v>10601.3045</v>
      </c>
      <c r="W147" s="2">
        <f t="shared" si="20"/>
        <v>169620.818</v>
      </c>
      <c r="X147" s="13">
        <f t="shared" si="21"/>
        <v>42405.271999999997</v>
      </c>
      <c r="Y147" s="44">
        <f t="shared" si="22"/>
        <v>10601.3045</v>
      </c>
      <c r="Z147" s="44">
        <f t="shared" si="23"/>
        <v>180222.1225</v>
      </c>
      <c r="AA147" s="44">
        <f t="shared" si="24"/>
        <v>31803.967499999999</v>
      </c>
      <c r="AB147" s="44">
        <f t="shared" si="25"/>
        <v>10601.3045</v>
      </c>
      <c r="AC147" s="44">
        <f t="shared" si="26"/>
        <v>190823.427</v>
      </c>
      <c r="AD147" s="44">
        <f t="shared" si="27"/>
        <v>21202.663</v>
      </c>
      <c r="AE147" s="1" t="s">
        <v>21</v>
      </c>
    </row>
    <row r="148" spans="1:31" x14ac:dyDescent="0.25">
      <c r="A148" s="1">
        <v>1</v>
      </c>
      <c r="B148" s="1" t="s">
        <v>162</v>
      </c>
      <c r="C148" s="1" t="s">
        <v>17</v>
      </c>
      <c r="D148" s="4">
        <v>38183</v>
      </c>
      <c r="E148" s="13">
        <v>7973.91</v>
      </c>
      <c r="F148" s="1" t="s">
        <v>30</v>
      </c>
      <c r="G148" s="1" t="s">
        <v>19</v>
      </c>
      <c r="H148" s="1">
        <v>20</v>
      </c>
      <c r="I148" s="2">
        <v>4385.7</v>
      </c>
      <c r="J148" s="2">
        <v>398.7</v>
      </c>
      <c r="K148" s="2">
        <v>4784.3999999999996</v>
      </c>
      <c r="L148" s="13">
        <v>3189.51</v>
      </c>
      <c r="M148" s="2">
        <v>398.69549999999992</v>
      </c>
      <c r="N148" s="2">
        <v>5183.0954999999994</v>
      </c>
      <c r="O148" s="13">
        <v>2790.8145000000004</v>
      </c>
      <c r="P148" s="2">
        <v>398.69549999999992</v>
      </c>
      <c r="Q148" s="2">
        <v>5581.7909999999993</v>
      </c>
      <c r="R148" s="13">
        <v>2392.1190000000006</v>
      </c>
      <c r="S148" s="2">
        <v>398.69549999999992</v>
      </c>
      <c r="T148" s="2">
        <v>5980.4864999999991</v>
      </c>
      <c r="U148" s="13">
        <v>1993.4235000000008</v>
      </c>
      <c r="V148" s="2">
        <f t="shared" si="19"/>
        <v>398.69549999999992</v>
      </c>
      <c r="W148" s="2">
        <f t="shared" si="20"/>
        <v>6379.1819999999989</v>
      </c>
      <c r="X148" s="13">
        <f t="shared" si="21"/>
        <v>1594.728000000001</v>
      </c>
      <c r="Y148" s="44">
        <f t="shared" si="22"/>
        <v>398.69549999999992</v>
      </c>
      <c r="Z148" s="44">
        <f t="shared" si="23"/>
        <v>6777.8774999999987</v>
      </c>
      <c r="AA148" s="44">
        <f t="shared" si="24"/>
        <v>1196.0325000000012</v>
      </c>
      <c r="AB148" s="44">
        <f t="shared" si="25"/>
        <v>398.69549999999992</v>
      </c>
      <c r="AC148" s="44">
        <f t="shared" si="26"/>
        <v>7176.5729999999985</v>
      </c>
      <c r="AD148" s="44">
        <f t="shared" si="27"/>
        <v>797.33700000000135</v>
      </c>
      <c r="AE148" s="1" t="s">
        <v>21</v>
      </c>
    </row>
    <row r="149" spans="1:31" x14ac:dyDescent="0.25">
      <c r="A149" s="1">
        <v>1</v>
      </c>
      <c r="B149" s="1" t="s">
        <v>163</v>
      </c>
      <c r="C149" s="1" t="s">
        <v>17</v>
      </c>
      <c r="D149" s="4">
        <v>38183</v>
      </c>
      <c r="E149" s="13">
        <v>1870</v>
      </c>
      <c r="F149" s="1" t="s">
        <v>18</v>
      </c>
      <c r="G149" s="1" t="s">
        <v>19</v>
      </c>
      <c r="H149" s="1">
        <v>7</v>
      </c>
      <c r="I149" s="2">
        <v>1870</v>
      </c>
      <c r="J149" s="2">
        <v>0</v>
      </c>
      <c r="K149" s="2">
        <v>1870</v>
      </c>
      <c r="L149" s="13">
        <v>0</v>
      </c>
      <c r="M149" s="2">
        <v>0</v>
      </c>
      <c r="N149" s="2">
        <v>1870</v>
      </c>
      <c r="O149" s="13">
        <v>0</v>
      </c>
      <c r="P149" s="2">
        <v>0</v>
      </c>
      <c r="Q149" s="2">
        <v>1870</v>
      </c>
      <c r="R149" s="13">
        <v>0</v>
      </c>
      <c r="T149" s="2">
        <v>1870</v>
      </c>
      <c r="U149" s="13">
        <v>0</v>
      </c>
      <c r="V149" s="2">
        <f t="shared" si="19"/>
        <v>0</v>
      </c>
      <c r="W149" s="2">
        <f t="shared" si="20"/>
        <v>1870</v>
      </c>
      <c r="X149" s="13">
        <f t="shared" si="21"/>
        <v>0</v>
      </c>
      <c r="Y149" s="44">
        <f t="shared" si="22"/>
        <v>0</v>
      </c>
      <c r="Z149" s="44">
        <f t="shared" si="23"/>
        <v>1870</v>
      </c>
      <c r="AA149" s="44">
        <f t="shared" si="24"/>
        <v>0</v>
      </c>
      <c r="AB149" s="44">
        <f t="shared" si="25"/>
        <v>0</v>
      </c>
      <c r="AC149" s="44">
        <f t="shared" si="26"/>
        <v>1870</v>
      </c>
      <c r="AD149" s="44">
        <f t="shared" si="27"/>
        <v>0</v>
      </c>
      <c r="AE149" s="1" t="s">
        <v>21</v>
      </c>
    </row>
    <row r="150" spans="1:31" x14ac:dyDescent="0.25">
      <c r="A150" s="1">
        <v>1</v>
      </c>
      <c r="B150" s="1" t="s">
        <v>164</v>
      </c>
      <c r="C150" s="1" t="s">
        <v>17</v>
      </c>
      <c r="D150" s="4">
        <v>38195</v>
      </c>
      <c r="E150" s="13">
        <v>788.03</v>
      </c>
      <c r="F150" s="1" t="s">
        <v>18</v>
      </c>
      <c r="G150" s="1" t="s">
        <v>19</v>
      </c>
      <c r="H150" s="1">
        <v>50</v>
      </c>
      <c r="I150" s="2">
        <v>173.36</v>
      </c>
      <c r="J150" s="2">
        <v>15.76</v>
      </c>
      <c r="K150" s="2">
        <v>189.12</v>
      </c>
      <c r="L150" s="13">
        <v>598.91</v>
      </c>
      <c r="M150" s="2">
        <v>15.7606</v>
      </c>
      <c r="N150" s="2">
        <v>204.88060000000002</v>
      </c>
      <c r="O150" s="13">
        <v>583.14940000000001</v>
      </c>
      <c r="P150" s="2">
        <v>15.7606</v>
      </c>
      <c r="Q150" s="2">
        <v>220.64120000000003</v>
      </c>
      <c r="R150" s="13">
        <v>567.38879999999995</v>
      </c>
      <c r="S150" s="2">
        <v>15.7606</v>
      </c>
      <c r="T150" s="2">
        <v>236.40180000000004</v>
      </c>
      <c r="U150" s="13">
        <v>551.62819999999988</v>
      </c>
      <c r="V150" s="2">
        <f t="shared" si="19"/>
        <v>15.7606</v>
      </c>
      <c r="W150" s="2">
        <f t="shared" si="20"/>
        <v>252.16240000000005</v>
      </c>
      <c r="X150" s="13">
        <f t="shared" si="21"/>
        <v>535.86759999999992</v>
      </c>
      <c r="Y150" s="44">
        <f t="shared" si="22"/>
        <v>15.7606</v>
      </c>
      <c r="Z150" s="44">
        <f t="shared" si="23"/>
        <v>267.92300000000006</v>
      </c>
      <c r="AA150" s="44">
        <f t="shared" si="24"/>
        <v>520.10699999999997</v>
      </c>
      <c r="AB150" s="44">
        <f t="shared" si="25"/>
        <v>15.7606</v>
      </c>
      <c r="AC150" s="44">
        <f t="shared" si="26"/>
        <v>283.68360000000007</v>
      </c>
      <c r="AD150" s="44">
        <f t="shared" si="27"/>
        <v>504.3463999999999</v>
      </c>
      <c r="AE150" s="1" t="s">
        <v>21</v>
      </c>
    </row>
    <row r="151" spans="1:31" x14ac:dyDescent="0.25">
      <c r="A151" s="1">
        <v>1</v>
      </c>
      <c r="B151" s="1" t="s">
        <v>164</v>
      </c>
      <c r="C151" s="1" t="s">
        <v>17</v>
      </c>
      <c r="D151" s="4">
        <v>38195</v>
      </c>
      <c r="E151" s="13">
        <v>15927.1</v>
      </c>
      <c r="F151" s="1" t="s">
        <v>18</v>
      </c>
      <c r="G151" s="1" t="s">
        <v>19</v>
      </c>
      <c r="H151" s="1">
        <v>50</v>
      </c>
      <c r="I151" s="2">
        <v>3503.94</v>
      </c>
      <c r="J151" s="2">
        <v>318.54000000000002</v>
      </c>
      <c r="K151" s="2">
        <v>3822.48</v>
      </c>
      <c r="L151" s="13">
        <v>12104.62</v>
      </c>
      <c r="M151" s="2">
        <v>318.54200000000003</v>
      </c>
      <c r="N151" s="2">
        <v>4141.0219999999999</v>
      </c>
      <c r="O151" s="13">
        <v>11786.078000000001</v>
      </c>
      <c r="P151" s="2">
        <v>318.54200000000003</v>
      </c>
      <c r="Q151" s="2">
        <v>4459.5640000000003</v>
      </c>
      <c r="R151" s="13">
        <v>11467.536</v>
      </c>
      <c r="S151" s="2">
        <v>318.54200000000003</v>
      </c>
      <c r="T151" s="2">
        <v>4778.1060000000007</v>
      </c>
      <c r="U151" s="13">
        <v>11148.993999999999</v>
      </c>
      <c r="V151" s="2">
        <f t="shared" si="19"/>
        <v>318.54200000000003</v>
      </c>
      <c r="W151" s="2">
        <f t="shared" si="20"/>
        <v>5096.648000000001</v>
      </c>
      <c r="X151" s="13">
        <f t="shared" si="21"/>
        <v>10830.451999999999</v>
      </c>
      <c r="Y151" s="44">
        <f t="shared" si="22"/>
        <v>318.54200000000003</v>
      </c>
      <c r="Z151" s="44">
        <f t="shared" si="23"/>
        <v>5415.1900000000014</v>
      </c>
      <c r="AA151" s="44">
        <f t="shared" si="24"/>
        <v>10511.91</v>
      </c>
      <c r="AB151" s="44">
        <f t="shared" si="25"/>
        <v>318.54200000000003</v>
      </c>
      <c r="AC151" s="44">
        <f t="shared" si="26"/>
        <v>5733.7320000000018</v>
      </c>
      <c r="AD151" s="44">
        <f t="shared" si="27"/>
        <v>10193.367999999999</v>
      </c>
      <c r="AE151" s="1" t="s">
        <v>21</v>
      </c>
    </row>
    <row r="152" spans="1:31" x14ac:dyDescent="0.25">
      <c r="A152" s="1">
        <v>1</v>
      </c>
      <c r="B152" s="1" t="s">
        <v>165</v>
      </c>
      <c r="C152" s="1" t="s">
        <v>17</v>
      </c>
      <c r="D152" s="4">
        <v>38197</v>
      </c>
      <c r="E152" s="13">
        <v>170</v>
      </c>
      <c r="F152" s="1" t="s">
        <v>18</v>
      </c>
      <c r="G152" s="1" t="s">
        <v>19</v>
      </c>
      <c r="H152" s="1">
        <v>5</v>
      </c>
      <c r="I152" s="2">
        <v>170</v>
      </c>
      <c r="J152" s="2">
        <v>0</v>
      </c>
      <c r="K152" s="2">
        <v>170</v>
      </c>
      <c r="L152" s="13">
        <v>0</v>
      </c>
      <c r="M152" s="2">
        <v>0</v>
      </c>
      <c r="N152" s="2">
        <v>170</v>
      </c>
      <c r="O152" s="13">
        <v>0</v>
      </c>
      <c r="P152" s="2">
        <v>0</v>
      </c>
      <c r="Q152" s="2">
        <v>170</v>
      </c>
      <c r="R152" s="13">
        <v>0</v>
      </c>
      <c r="T152" s="2">
        <v>170</v>
      </c>
      <c r="U152" s="13">
        <v>0</v>
      </c>
      <c r="V152" s="2">
        <f t="shared" si="19"/>
        <v>0</v>
      </c>
      <c r="W152" s="2">
        <f t="shared" si="20"/>
        <v>170</v>
      </c>
      <c r="X152" s="13">
        <f t="shared" si="21"/>
        <v>0</v>
      </c>
      <c r="Y152" s="44">
        <f t="shared" si="22"/>
        <v>0</v>
      </c>
      <c r="Z152" s="44">
        <f t="shared" si="23"/>
        <v>170</v>
      </c>
      <c r="AA152" s="44">
        <f t="shared" si="24"/>
        <v>0</v>
      </c>
      <c r="AB152" s="44">
        <f t="shared" si="25"/>
        <v>0</v>
      </c>
      <c r="AC152" s="44">
        <f t="shared" si="26"/>
        <v>170</v>
      </c>
      <c r="AD152" s="44">
        <f t="shared" si="27"/>
        <v>0</v>
      </c>
      <c r="AE152" s="1" t="s">
        <v>21</v>
      </c>
    </row>
    <row r="153" spans="1:31" x14ac:dyDescent="0.25">
      <c r="A153" s="1">
        <v>1</v>
      </c>
      <c r="B153" s="1" t="s">
        <v>166</v>
      </c>
      <c r="C153" s="1" t="s">
        <v>17</v>
      </c>
      <c r="D153" s="4">
        <v>38211</v>
      </c>
      <c r="E153" s="13">
        <v>20969.62</v>
      </c>
      <c r="F153" s="1" t="s">
        <v>30</v>
      </c>
      <c r="G153" s="1" t="s">
        <v>19</v>
      </c>
      <c r="H153" s="1">
        <v>20</v>
      </c>
      <c r="I153" s="2">
        <v>11445.91</v>
      </c>
      <c r="J153" s="2">
        <v>1048.48</v>
      </c>
      <c r="K153" s="2">
        <v>12494.39</v>
      </c>
      <c r="L153" s="13">
        <v>8475.23</v>
      </c>
      <c r="M153" s="2">
        <v>1048.481</v>
      </c>
      <c r="N153" s="2">
        <v>13542.870999999999</v>
      </c>
      <c r="O153" s="13">
        <v>7426.7489999999998</v>
      </c>
      <c r="P153" s="2">
        <v>1048.481</v>
      </c>
      <c r="Q153" s="2">
        <v>14591.351999999999</v>
      </c>
      <c r="R153" s="13">
        <v>6378.268</v>
      </c>
      <c r="S153" s="2">
        <v>1048.481</v>
      </c>
      <c r="T153" s="2">
        <v>15639.832999999999</v>
      </c>
      <c r="U153" s="13">
        <v>5329.7870000000003</v>
      </c>
      <c r="V153" s="2">
        <f t="shared" si="19"/>
        <v>1048.481</v>
      </c>
      <c r="W153" s="2">
        <f t="shared" si="20"/>
        <v>16688.313999999998</v>
      </c>
      <c r="X153" s="13">
        <f t="shared" si="21"/>
        <v>4281.3060000000005</v>
      </c>
      <c r="Y153" s="44">
        <f t="shared" si="22"/>
        <v>1048.481</v>
      </c>
      <c r="Z153" s="44">
        <f t="shared" si="23"/>
        <v>17736.794999999998</v>
      </c>
      <c r="AA153" s="44">
        <f t="shared" si="24"/>
        <v>3232.8250000000007</v>
      </c>
      <c r="AB153" s="44">
        <f t="shared" si="25"/>
        <v>1048.481</v>
      </c>
      <c r="AC153" s="44">
        <f t="shared" si="26"/>
        <v>18785.275999999998</v>
      </c>
      <c r="AD153" s="44">
        <f t="shared" si="27"/>
        <v>2184.344000000001</v>
      </c>
      <c r="AE153" s="1" t="s">
        <v>21</v>
      </c>
    </row>
    <row r="154" spans="1:31" x14ac:dyDescent="0.25">
      <c r="A154" s="1">
        <v>1</v>
      </c>
      <c r="B154" s="1" t="s">
        <v>167</v>
      </c>
      <c r="C154" s="1" t="s">
        <v>17</v>
      </c>
      <c r="D154" s="4">
        <v>38211</v>
      </c>
      <c r="E154" s="13">
        <v>541.48</v>
      </c>
      <c r="F154" s="1" t="s">
        <v>18</v>
      </c>
      <c r="G154" s="1" t="s">
        <v>19</v>
      </c>
      <c r="H154" s="1">
        <v>20</v>
      </c>
      <c r="I154" s="2">
        <v>295.52</v>
      </c>
      <c r="J154" s="2">
        <v>27.07</v>
      </c>
      <c r="K154" s="2">
        <v>322.58999999999997</v>
      </c>
      <c r="L154" s="13">
        <v>218.89000000000004</v>
      </c>
      <c r="M154" s="2">
        <v>27.073999999999998</v>
      </c>
      <c r="N154" s="2">
        <v>349.66399999999999</v>
      </c>
      <c r="O154" s="13">
        <v>191.81600000000003</v>
      </c>
      <c r="P154" s="2">
        <v>27.073999999999998</v>
      </c>
      <c r="Q154" s="2">
        <v>376.738</v>
      </c>
      <c r="R154" s="13">
        <v>164.74200000000002</v>
      </c>
      <c r="S154" s="2">
        <v>27.073999999999998</v>
      </c>
      <c r="T154" s="2">
        <v>403.81200000000001</v>
      </c>
      <c r="U154" s="13">
        <v>137.66800000000001</v>
      </c>
      <c r="V154" s="2">
        <f t="shared" si="19"/>
        <v>27.073999999999998</v>
      </c>
      <c r="W154" s="2">
        <f t="shared" si="20"/>
        <v>430.88600000000002</v>
      </c>
      <c r="X154" s="13">
        <f t="shared" si="21"/>
        <v>110.59399999999999</v>
      </c>
      <c r="Y154" s="44">
        <f t="shared" si="22"/>
        <v>27.073999999999998</v>
      </c>
      <c r="Z154" s="44">
        <f t="shared" si="23"/>
        <v>457.96000000000004</v>
      </c>
      <c r="AA154" s="44">
        <f t="shared" si="24"/>
        <v>83.519999999999982</v>
      </c>
      <c r="AB154" s="44">
        <f t="shared" si="25"/>
        <v>27.073999999999998</v>
      </c>
      <c r="AC154" s="44">
        <f t="shared" si="26"/>
        <v>485.03400000000005</v>
      </c>
      <c r="AD154" s="44">
        <f t="shared" si="27"/>
        <v>56.44599999999997</v>
      </c>
      <c r="AE154" s="1" t="s">
        <v>21</v>
      </c>
    </row>
    <row r="155" spans="1:31" x14ac:dyDescent="0.25">
      <c r="A155" s="1">
        <v>1</v>
      </c>
      <c r="B155" s="1" t="s">
        <v>168</v>
      </c>
      <c r="C155" s="1" t="s">
        <v>17</v>
      </c>
      <c r="D155" s="4">
        <v>38211</v>
      </c>
      <c r="E155" s="13">
        <v>468.8</v>
      </c>
      <c r="F155" s="1" t="s">
        <v>38</v>
      </c>
      <c r="G155" s="1" t="s">
        <v>19</v>
      </c>
      <c r="H155" s="1">
        <v>20</v>
      </c>
      <c r="I155" s="2">
        <v>255.89</v>
      </c>
      <c r="J155" s="2">
        <v>23.44</v>
      </c>
      <c r="K155" s="2">
        <v>279.33</v>
      </c>
      <c r="L155" s="13">
        <v>189.47000000000003</v>
      </c>
      <c r="M155" s="2">
        <v>23.44</v>
      </c>
      <c r="N155" s="2">
        <v>302.77</v>
      </c>
      <c r="O155" s="13">
        <v>166.03000000000003</v>
      </c>
      <c r="P155" s="2">
        <v>23.44</v>
      </c>
      <c r="Q155" s="2">
        <v>326.20999999999998</v>
      </c>
      <c r="R155" s="13">
        <v>142.59000000000003</v>
      </c>
      <c r="S155" s="2">
        <v>23.44</v>
      </c>
      <c r="T155" s="2">
        <v>349.65</v>
      </c>
      <c r="U155" s="13">
        <v>119.15000000000003</v>
      </c>
      <c r="V155" s="2">
        <f t="shared" si="19"/>
        <v>23.44</v>
      </c>
      <c r="W155" s="2">
        <f t="shared" si="20"/>
        <v>373.09</v>
      </c>
      <c r="X155" s="13">
        <f t="shared" si="21"/>
        <v>95.710000000000036</v>
      </c>
      <c r="Y155" s="44">
        <f t="shared" si="22"/>
        <v>23.44</v>
      </c>
      <c r="Z155" s="44">
        <f t="shared" si="23"/>
        <v>396.53</v>
      </c>
      <c r="AA155" s="44">
        <f t="shared" si="24"/>
        <v>72.270000000000039</v>
      </c>
      <c r="AB155" s="44">
        <f t="shared" si="25"/>
        <v>23.44</v>
      </c>
      <c r="AC155" s="44">
        <f t="shared" si="26"/>
        <v>419.96999999999997</v>
      </c>
      <c r="AD155" s="44">
        <f t="shared" si="27"/>
        <v>48.830000000000041</v>
      </c>
      <c r="AE155" s="1" t="s">
        <v>21</v>
      </c>
    </row>
    <row r="156" spans="1:31" x14ac:dyDescent="0.25">
      <c r="A156" s="1">
        <v>1</v>
      </c>
      <c r="B156" s="1" t="s">
        <v>169</v>
      </c>
      <c r="C156" s="1" t="s">
        <v>17</v>
      </c>
      <c r="D156" s="4">
        <v>38211</v>
      </c>
      <c r="E156" s="13">
        <v>392</v>
      </c>
      <c r="F156" s="1" t="s">
        <v>38</v>
      </c>
      <c r="G156" s="1" t="s">
        <v>19</v>
      </c>
      <c r="H156" s="1">
        <v>20</v>
      </c>
      <c r="I156" s="2">
        <v>213.97</v>
      </c>
      <c r="J156" s="2">
        <v>19.600000000000001</v>
      </c>
      <c r="K156" s="2">
        <v>233.57</v>
      </c>
      <c r="L156" s="13">
        <v>158.43</v>
      </c>
      <c r="M156" s="2">
        <v>19.600000000000001</v>
      </c>
      <c r="N156" s="2">
        <v>253.17</v>
      </c>
      <c r="O156" s="13">
        <v>138.83000000000001</v>
      </c>
      <c r="P156" s="2">
        <v>19.600000000000001</v>
      </c>
      <c r="Q156" s="2">
        <v>272.77</v>
      </c>
      <c r="R156" s="13">
        <v>119.23000000000002</v>
      </c>
      <c r="S156" s="2">
        <v>19.600000000000001</v>
      </c>
      <c r="T156" s="2">
        <v>292.37</v>
      </c>
      <c r="U156" s="13">
        <v>99.63</v>
      </c>
      <c r="V156" s="2">
        <f t="shared" si="19"/>
        <v>19.600000000000001</v>
      </c>
      <c r="W156" s="2">
        <f t="shared" si="20"/>
        <v>311.97000000000003</v>
      </c>
      <c r="X156" s="13">
        <f t="shared" si="21"/>
        <v>80.029999999999973</v>
      </c>
      <c r="Y156" s="44">
        <f t="shared" si="22"/>
        <v>19.600000000000001</v>
      </c>
      <c r="Z156" s="44">
        <f t="shared" si="23"/>
        <v>331.57000000000005</v>
      </c>
      <c r="AA156" s="44">
        <f t="shared" si="24"/>
        <v>60.42999999999995</v>
      </c>
      <c r="AB156" s="44">
        <f t="shared" si="25"/>
        <v>19.600000000000001</v>
      </c>
      <c r="AC156" s="44">
        <f t="shared" si="26"/>
        <v>351.17000000000007</v>
      </c>
      <c r="AD156" s="44">
        <f t="shared" si="27"/>
        <v>40.829999999999927</v>
      </c>
      <c r="AE156" s="1" t="s">
        <v>21</v>
      </c>
    </row>
    <row r="157" spans="1:31" x14ac:dyDescent="0.25">
      <c r="A157" s="1">
        <v>1</v>
      </c>
      <c r="B157" s="1" t="s">
        <v>170</v>
      </c>
      <c r="C157" s="1" t="s">
        <v>17</v>
      </c>
      <c r="D157" s="4">
        <v>38211</v>
      </c>
      <c r="E157" s="13">
        <v>355.92</v>
      </c>
      <c r="F157" s="1" t="s">
        <v>38</v>
      </c>
      <c r="G157" s="1" t="s">
        <v>19</v>
      </c>
      <c r="H157" s="1">
        <v>20</v>
      </c>
      <c r="I157" s="2">
        <v>194.31</v>
      </c>
      <c r="J157" s="2">
        <v>17.8</v>
      </c>
      <c r="K157" s="2">
        <v>212.11</v>
      </c>
      <c r="L157" s="13">
        <v>143.81</v>
      </c>
      <c r="M157" s="2">
        <v>17.795999999999999</v>
      </c>
      <c r="N157" s="2">
        <v>229.90600000000001</v>
      </c>
      <c r="O157" s="13">
        <v>126.01400000000001</v>
      </c>
      <c r="P157" s="2">
        <v>17.795999999999999</v>
      </c>
      <c r="Q157" s="2">
        <v>247.702</v>
      </c>
      <c r="R157" s="13">
        <v>108.21800000000002</v>
      </c>
      <c r="S157" s="2">
        <v>17.795999999999999</v>
      </c>
      <c r="T157" s="2">
        <v>265.49799999999999</v>
      </c>
      <c r="U157" s="13">
        <v>90.422000000000025</v>
      </c>
      <c r="V157" s="2">
        <f t="shared" si="19"/>
        <v>17.795999999999999</v>
      </c>
      <c r="W157" s="2">
        <f t="shared" si="20"/>
        <v>283.29399999999998</v>
      </c>
      <c r="X157" s="13">
        <f t="shared" si="21"/>
        <v>72.626000000000033</v>
      </c>
      <c r="Y157" s="44">
        <f t="shared" si="22"/>
        <v>17.795999999999999</v>
      </c>
      <c r="Z157" s="44">
        <f t="shared" si="23"/>
        <v>301.08999999999997</v>
      </c>
      <c r="AA157" s="44">
        <f t="shared" si="24"/>
        <v>54.830000000000041</v>
      </c>
      <c r="AB157" s="44">
        <f t="shared" si="25"/>
        <v>17.795999999999999</v>
      </c>
      <c r="AC157" s="44">
        <f t="shared" si="26"/>
        <v>318.88599999999997</v>
      </c>
      <c r="AD157" s="44">
        <f t="shared" si="27"/>
        <v>37.034000000000049</v>
      </c>
      <c r="AE157" s="1" t="s">
        <v>21</v>
      </c>
    </row>
    <row r="158" spans="1:31" x14ac:dyDescent="0.25">
      <c r="A158" s="1">
        <v>1</v>
      </c>
      <c r="B158" s="1" t="s">
        <v>171</v>
      </c>
      <c r="C158" s="1" t="s">
        <v>17</v>
      </c>
      <c r="D158" s="4">
        <v>38211</v>
      </c>
      <c r="E158" s="13">
        <v>9.98</v>
      </c>
      <c r="F158" s="1" t="s">
        <v>38</v>
      </c>
      <c r="G158" s="1" t="s">
        <v>19</v>
      </c>
      <c r="H158" s="1">
        <v>20</v>
      </c>
      <c r="I158" s="2">
        <v>5.46</v>
      </c>
      <c r="J158" s="2">
        <v>0.5</v>
      </c>
      <c r="K158" s="2">
        <v>5.96</v>
      </c>
      <c r="L158" s="13">
        <v>4.0200000000000005</v>
      </c>
      <c r="M158" s="2">
        <v>0.499</v>
      </c>
      <c r="N158" s="2">
        <v>6.4589999999999996</v>
      </c>
      <c r="O158" s="13">
        <v>3.5210000000000008</v>
      </c>
      <c r="P158" s="2">
        <v>0.499</v>
      </c>
      <c r="Q158" s="2">
        <v>6.9579999999999993</v>
      </c>
      <c r="R158" s="13">
        <v>3.0220000000000011</v>
      </c>
      <c r="S158" s="2">
        <v>0.499</v>
      </c>
      <c r="T158" s="2">
        <v>7.456999999999999</v>
      </c>
      <c r="U158" s="13">
        <v>2.5230000000000015</v>
      </c>
      <c r="V158" s="2">
        <f t="shared" si="19"/>
        <v>0.499</v>
      </c>
      <c r="W158" s="2">
        <f t="shared" si="20"/>
        <v>7.9559999999999986</v>
      </c>
      <c r="X158" s="13">
        <f t="shared" si="21"/>
        <v>2.0240000000000018</v>
      </c>
      <c r="Y158" s="44">
        <f t="shared" si="22"/>
        <v>0.499</v>
      </c>
      <c r="Z158" s="44">
        <f t="shared" si="23"/>
        <v>8.4549999999999983</v>
      </c>
      <c r="AA158" s="44">
        <f t="shared" si="24"/>
        <v>1.5250000000000021</v>
      </c>
      <c r="AB158" s="44">
        <f t="shared" si="25"/>
        <v>0.499</v>
      </c>
      <c r="AC158" s="44">
        <f t="shared" si="26"/>
        <v>8.9539999999999988</v>
      </c>
      <c r="AD158" s="44">
        <f t="shared" si="27"/>
        <v>1.0260000000000016</v>
      </c>
      <c r="AE158" s="1" t="s">
        <v>21</v>
      </c>
    </row>
    <row r="159" spans="1:31" x14ac:dyDescent="0.25">
      <c r="A159" s="1">
        <v>1</v>
      </c>
      <c r="B159" s="1" t="s">
        <v>173</v>
      </c>
      <c r="C159" s="1" t="s">
        <v>17</v>
      </c>
      <c r="D159" s="4">
        <v>38218</v>
      </c>
      <c r="E159" s="13">
        <v>123054.27</v>
      </c>
      <c r="F159" s="1" t="s">
        <v>172</v>
      </c>
      <c r="G159" s="1" t="s">
        <v>19</v>
      </c>
      <c r="H159" s="1">
        <v>50</v>
      </c>
      <c r="I159" s="2">
        <v>26866.89</v>
      </c>
      <c r="J159" s="2">
        <v>2461.09</v>
      </c>
      <c r="K159" s="2">
        <v>29327.98</v>
      </c>
      <c r="L159" s="13">
        <v>93726.290000000008</v>
      </c>
      <c r="M159" s="2">
        <v>2461.0853999999999</v>
      </c>
      <c r="N159" s="2">
        <v>31789.065399999999</v>
      </c>
      <c r="O159" s="13">
        <v>91265.204599999997</v>
      </c>
      <c r="P159" s="2">
        <v>2461.0853999999999</v>
      </c>
      <c r="Q159" s="2">
        <v>34250.150800000003</v>
      </c>
      <c r="R159" s="13">
        <v>88804.119200000001</v>
      </c>
      <c r="S159" s="2">
        <v>2461.0853999999999</v>
      </c>
      <c r="T159" s="2">
        <v>36711.236199999999</v>
      </c>
      <c r="U159" s="13">
        <v>86343.033800000005</v>
      </c>
      <c r="V159" s="2">
        <f t="shared" si="19"/>
        <v>2461.0853999999999</v>
      </c>
      <c r="W159" s="2">
        <f t="shared" si="20"/>
        <v>39172.321599999996</v>
      </c>
      <c r="X159" s="13">
        <f t="shared" si="21"/>
        <v>83881.948400000008</v>
      </c>
      <c r="Y159" s="44">
        <f t="shared" si="22"/>
        <v>2461.0853999999999</v>
      </c>
      <c r="Z159" s="44">
        <f t="shared" si="23"/>
        <v>41633.406999999992</v>
      </c>
      <c r="AA159" s="44">
        <f t="shared" si="24"/>
        <v>81420.863000000012</v>
      </c>
      <c r="AB159" s="44">
        <f t="shared" si="25"/>
        <v>2461.0853999999999</v>
      </c>
      <c r="AC159" s="44">
        <f t="shared" si="26"/>
        <v>44094.492399999988</v>
      </c>
      <c r="AD159" s="44">
        <f t="shared" si="27"/>
        <v>78959.777600000016</v>
      </c>
      <c r="AE159" s="1" t="s">
        <v>21</v>
      </c>
    </row>
    <row r="160" spans="1:31" x14ac:dyDescent="0.25">
      <c r="A160" s="1">
        <v>1</v>
      </c>
      <c r="B160" s="1" t="s">
        <v>174</v>
      </c>
      <c r="C160" s="1" t="s">
        <v>17</v>
      </c>
      <c r="D160" s="4">
        <v>38232</v>
      </c>
      <c r="E160" s="13">
        <v>725.04</v>
      </c>
      <c r="F160" s="1" t="s">
        <v>172</v>
      </c>
      <c r="G160" s="1" t="s">
        <v>19</v>
      </c>
      <c r="H160" s="1">
        <v>50</v>
      </c>
      <c r="I160" s="2">
        <v>157.08000000000001</v>
      </c>
      <c r="J160" s="2">
        <v>14.5</v>
      </c>
      <c r="K160" s="2">
        <v>171.58</v>
      </c>
      <c r="L160" s="13">
        <v>553.45999999999992</v>
      </c>
      <c r="M160" s="2">
        <v>14.500799999999998</v>
      </c>
      <c r="N160" s="2">
        <v>186.08080000000001</v>
      </c>
      <c r="O160" s="13">
        <v>538.95920000000001</v>
      </c>
      <c r="P160" s="2">
        <v>14.500799999999998</v>
      </c>
      <c r="Q160" s="2">
        <v>200.58160000000001</v>
      </c>
      <c r="R160" s="13">
        <v>524.45839999999998</v>
      </c>
      <c r="S160" s="2">
        <v>14.500799999999998</v>
      </c>
      <c r="T160" s="2">
        <v>215.08240000000001</v>
      </c>
      <c r="U160" s="13">
        <v>509.95759999999996</v>
      </c>
      <c r="V160" s="2">
        <f t="shared" si="19"/>
        <v>14.500799999999998</v>
      </c>
      <c r="W160" s="2">
        <f t="shared" si="20"/>
        <v>229.58320000000001</v>
      </c>
      <c r="X160" s="13">
        <f t="shared" si="21"/>
        <v>495.45679999999993</v>
      </c>
      <c r="Y160" s="44">
        <f t="shared" si="22"/>
        <v>14.500799999999998</v>
      </c>
      <c r="Z160" s="44">
        <f t="shared" si="23"/>
        <v>244.084</v>
      </c>
      <c r="AA160" s="44">
        <f t="shared" si="24"/>
        <v>480.95599999999996</v>
      </c>
      <c r="AB160" s="44">
        <f t="shared" si="25"/>
        <v>14.500799999999998</v>
      </c>
      <c r="AC160" s="44">
        <f t="shared" si="26"/>
        <v>258.58479999999997</v>
      </c>
      <c r="AD160" s="44">
        <f t="shared" si="27"/>
        <v>466.45519999999999</v>
      </c>
      <c r="AE160" s="1" t="s">
        <v>21</v>
      </c>
    </row>
    <row r="161" spans="1:31" x14ac:dyDescent="0.25">
      <c r="A161" s="1">
        <v>1</v>
      </c>
      <c r="B161" s="1" t="s">
        <v>175</v>
      </c>
      <c r="C161" s="1" t="s">
        <v>17</v>
      </c>
      <c r="D161" s="4">
        <v>38246</v>
      </c>
      <c r="E161" s="13">
        <v>321</v>
      </c>
      <c r="F161" s="1" t="s">
        <v>18</v>
      </c>
      <c r="G161" s="1" t="s">
        <v>19</v>
      </c>
      <c r="H161" s="1">
        <v>50</v>
      </c>
      <c r="I161" s="2">
        <v>69.55</v>
      </c>
      <c r="J161" s="2">
        <v>6.42</v>
      </c>
      <c r="K161" s="2">
        <v>75.97</v>
      </c>
      <c r="L161" s="13">
        <v>245.03</v>
      </c>
      <c r="M161" s="2">
        <v>6.42</v>
      </c>
      <c r="N161" s="2">
        <v>82.39</v>
      </c>
      <c r="O161" s="13">
        <v>238.61</v>
      </c>
      <c r="P161" s="2">
        <v>6.42</v>
      </c>
      <c r="Q161" s="2">
        <v>88.81</v>
      </c>
      <c r="R161" s="13">
        <v>232.19</v>
      </c>
      <c r="S161" s="2">
        <v>6.42</v>
      </c>
      <c r="T161" s="2">
        <v>95.23</v>
      </c>
      <c r="U161" s="13">
        <v>225.76999999999998</v>
      </c>
      <c r="V161" s="2">
        <f t="shared" si="19"/>
        <v>6.42</v>
      </c>
      <c r="W161" s="2">
        <f t="shared" si="20"/>
        <v>101.65</v>
      </c>
      <c r="X161" s="13">
        <f t="shared" si="21"/>
        <v>219.35</v>
      </c>
      <c r="Y161" s="44">
        <f t="shared" si="22"/>
        <v>6.42</v>
      </c>
      <c r="Z161" s="44">
        <f t="shared" si="23"/>
        <v>108.07000000000001</v>
      </c>
      <c r="AA161" s="44">
        <f t="shared" si="24"/>
        <v>212.93</v>
      </c>
      <c r="AB161" s="44">
        <f t="shared" si="25"/>
        <v>6.42</v>
      </c>
      <c r="AC161" s="44">
        <f t="shared" si="26"/>
        <v>114.49000000000001</v>
      </c>
      <c r="AD161" s="44">
        <f t="shared" si="27"/>
        <v>206.51</v>
      </c>
      <c r="AE161" s="1" t="s">
        <v>21</v>
      </c>
    </row>
    <row r="162" spans="1:31" x14ac:dyDescent="0.25">
      <c r="A162" s="1">
        <v>1</v>
      </c>
      <c r="B162" s="1" t="s">
        <v>177</v>
      </c>
      <c r="C162" s="1" t="s">
        <v>17</v>
      </c>
      <c r="D162" s="4">
        <v>38274</v>
      </c>
      <c r="E162" s="13">
        <v>2038.15</v>
      </c>
      <c r="F162" s="1" t="s">
        <v>176</v>
      </c>
      <c r="G162" s="1" t="s">
        <v>19</v>
      </c>
      <c r="H162" s="1">
        <v>20</v>
      </c>
      <c r="I162" s="2">
        <v>1095.53</v>
      </c>
      <c r="J162" s="2">
        <v>101.91</v>
      </c>
      <c r="K162" s="2">
        <v>1197.44</v>
      </c>
      <c r="L162" s="13">
        <v>840.71</v>
      </c>
      <c r="M162" s="2">
        <v>101.9075</v>
      </c>
      <c r="N162" s="2">
        <v>1299.3475000000001</v>
      </c>
      <c r="O162" s="13">
        <v>738.80250000000001</v>
      </c>
      <c r="P162" s="2">
        <v>101.9075</v>
      </c>
      <c r="Q162" s="2">
        <v>1401.2550000000001</v>
      </c>
      <c r="R162" s="13">
        <v>636.89499999999998</v>
      </c>
      <c r="S162" s="2">
        <v>101.9075</v>
      </c>
      <c r="T162" s="2">
        <v>1503.1625000000001</v>
      </c>
      <c r="U162" s="13">
        <v>534.98749999999995</v>
      </c>
      <c r="V162" s="2">
        <f t="shared" si="19"/>
        <v>101.9075</v>
      </c>
      <c r="W162" s="2">
        <f t="shared" si="20"/>
        <v>1605.0700000000002</v>
      </c>
      <c r="X162" s="13">
        <f t="shared" si="21"/>
        <v>433.07999999999993</v>
      </c>
      <c r="Y162" s="44">
        <f t="shared" si="22"/>
        <v>101.9075</v>
      </c>
      <c r="Z162" s="44">
        <f t="shared" si="23"/>
        <v>1706.9775000000002</v>
      </c>
      <c r="AA162" s="44">
        <f t="shared" si="24"/>
        <v>331.1724999999999</v>
      </c>
      <c r="AB162" s="44">
        <f t="shared" si="25"/>
        <v>101.9075</v>
      </c>
      <c r="AC162" s="44">
        <f t="shared" si="26"/>
        <v>1808.8850000000002</v>
      </c>
      <c r="AD162" s="44">
        <f t="shared" si="27"/>
        <v>229.26499999999987</v>
      </c>
      <c r="AE162" s="1" t="s">
        <v>21</v>
      </c>
    </row>
    <row r="163" spans="1:31" x14ac:dyDescent="0.25">
      <c r="A163" s="1">
        <v>1</v>
      </c>
      <c r="B163" s="1" t="s">
        <v>178</v>
      </c>
      <c r="C163" s="1" t="s">
        <v>17</v>
      </c>
      <c r="D163" s="4">
        <v>38274</v>
      </c>
      <c r="E163" s="13">
        <v>231604.98</v>
      </c>
      <c r="F163" s="1" t="s">
        <v>172</v>
      </c>
      <c r="G163" s="1" t="s">
        <v>19</v>
      </c>
      <c r="H163" s="1">
        <v>50</v>
      </c>
      <c r="I163" s="2">
        <v>49795.07</v>
      </c>
      <c r="J163" s="2">
        <v>4632.1000000000004</v>
      </c>
      <c r="K163" s="2">
        <v>54427.17</v>
      </c>
      <c r="L163" s="13">
        <v>177177.81</v>
      </c>
      <c r="M163" s="2">
        <v>4632.0996000000005</v>
      </c>
      <c r="N163" s="2">
        <v>59059.2696</v>
      </c>
      <c r="O163" s="13">
        <v>172545.71040000001</v>
      </c>
      <c r="P163" s="2">
        <v>4632.0996000000005</v>
      </c>
      <c r="Q163" s="2">
        <v>63691.369200000001</v>
      </c>
      <c r="R163" s="13">
        <v>167913.61080000002</v>
      </c>
      <c r="S163" s="2">
        <v>4632.0996000000005</v>
      </c>
      <c r="T163" s="2">
        <v>68323.468800000002</v>
      </c>
      <c r="U163" s="13">
        <v>163281.51120000001</v>
      </c>
      <c r="V163" s="2">
        <f t="shared" si="19"/>
        <v>4632.0996000000005</v>
      </c>
      <c r="W163" s="2">
        <f t="shared" si="20"/>
        <v>72955.568400000004</v>
      </c>
      <c r="X163" s="13">
        <f t="shared" si="21"/>
        <v>158649.41159999999</v>
      </c>
      <c r="Y163" s="44">
        <f t="shared" si="22"/>
        <v>4632.0996000000005</v>
      </c>
      <c r="Z163" s="44">
        <f t="shared" si="23"/>
        <v>77587.668000000005</v>
      </c>
      <c r="AA163" s="44">
        <f t="shared" si="24"/>
        <v>154017.31200000001</v>
      </c>
      <c r="AB163" s="44">
        <f t="shared" si="25"/>
        <v>4632.0996000000005</v>
      </c>
      <c r="AC163" s="44">
        <f t="shared" si="26"/>
        <v>82219.767600000006</v>
      </c>
      <c r="AD163" s="44">
        <f t="shared" si="27"/>
        <v>149385.21240000002</v>
      </c>
      <c r="AE163" s="1" t="s">
        <v>21</v>
      </c>
    </row>
    <row r="164" spans="1:31" x14ac:dyDescent="0.25">
      <c r="A164" s="1">
        <v>1</v>
      </c>
      <c r="B164" s="1" t="s">
        <v>179</v>
      </c>
      <c r="C164" s="1" t="s">
        <v>17</v>
      </c>
      <c r="D164" s="4">
        <v>38302</v>
      </c>
      <c r="E164" s="13">
        <v>247.06</v>
      </c>
      <c r="F164" s="1" t="s">
        <v>18</v>
      </c>
      <c r="G164" s="1" t="s">
        <v>19</v>
      </c>
      <c r="H164" s="1">
        <v>15</v>
      </c>
      <c r="I164" s="2">
        <v>175.68</v>
      </c>
      <c r="J164" s="2">
        <v>16.47</v>
      </c>
      <c r="K164" s="2">
        <v>192.15</v>
      </c>
      <c r="L164" s="13">
        <v>54.91</v>
      </c>
      <c r="M164" s="2">
        <v>16.470666666666666</v>
      </c>
      <c r="N164" s="2">
        <v>208.62066666666666</v>
      </c>
      <c r="O164" s="13">
        <v>38.439333333333337</v>
      </c>
      <c r="P164" s="2">
        <v>16.470666666666666</v>
      </c>
      <c r="Q164" s="2">
        <v>225.09133333333332</v>
      </c>
      <c r="R164" s="13">
        <v>21.968666666666678</v>
      </c>
      <c r="S164" s="2">
        <v>16.470666666666666</v>
      </c>
      <c r="T164" s="2">
        <v>241.56199999999998</v>
      </c>
      <c r="U164" s="13">
        <v>5.4980000000000189</v>
      </c>
      <c r="V164" s="2">
        <v>5.5</v>
      </c>
      <c r="W164" s="2">
        <f t="shared" si="20"/>
        <v>247.06199999999998</v>
      </c>
      <c r="X164" s="13">
        <f t="shared" si="21"/>
        <v>-1.999999999981128E-3</v>
      </c>
      <c r="Y164" s="44">
        <f t="shared" si="22"/>
        <v>0</v>
      </c>
      <c r="Z164" s="44">
        <f t="shared" si="23"/>
        <v>247.06199999999998</v>
      </c>
      <c r="AA164" s="44">
        <f t="shared" si="24"/>
        <v>-1.999999999981128E-3</v>
      </c>
      <c r="AB164" s="44">
        <f t="shared" si="25"/>
        <v>0</v>
      </c>
      <c r="AC164" s="44">
        <f t="shared" si="26"/>
        <v>247.06199999999998</v>
      </c>
      <c r="AD164" s="44">
        <f t="shared" si="27"/>
        <v>-1.999999999981128E-3</v>
      </c>
      <c r="AE164" s="1" t="s">
        <v>21</v>
      </c>
    </row>
    <row r="165" spans="1:31" x14ac:dyDescent="0.25">
      <c r="A165" s="1">
        <v>1</v>
      </c>
      <c r="B165" s="1" t="s">
        <v>180</v>
      </c>
      <c r="C165" s="1" t="s">
        <v>17</v>
      </c>
      <c r="D165" s="4">
        <v>38307</v>
      </c>
      <c r="E165" s="13">
        <v>6511.46</v>
      </c>
      <c r="F165" s="1" t="s">
        <v>18</v>
      </c>
      <c r="G165" s="1" t="s">
        <v>19</v>
      </c>
      <c r="H165" s="1">
        <v>50</v>
      </c>
      <c r="I165" s="2">
        <v>1389.12</v>
      </c>
      <c r="J165" s="2">
        <v>130.22999999999999</v>
      </c>
      <c r="K165" s="2">
        <v>1519.35</v>
      </c>
      <c r="L165" s="13">
        <v>4992.1100000000006</v>
      </c>
      <c r="M165" s="2">
        <v>130.22919999999999</v>
      </c>
      <c r="N165" s="2">
        <v>1649.5791999999999</v>
      </c>
      <c r="O165" s="13">
        <v>4861.8807999999999</v>
      </c>
      <c r="P165" s="2">
        <v>130.22919999999999</v>
      </c>
      <c r="Q165" s="2">
        <v>1779.8083999999999</v>
      </c>
      <c r="R165" s="13">
        <v>4731.6516000000001</v>
      </c>
      <c r="S165" s="2">
        <v>130.22919999999999</v>
      </c>
      <c r="T165" s="2">
        <v>1910.0375999999999</v>
      </c>
      <c r="U165" s="13">
        <v>4601.4224000000004</v>
      </c>
      <c r="V165" s="2">
        <f t="shared" si="19"/>
        <v>130.22919999999999</v>
      </c>
      <c r="W165" s="2">
        <f t="shared" si="20"/>
        <v>2040.2667999999999</v>
      </c>
      <c r="X165" s="13">
        <f t="shared" si="21"/>
        <v>4471.1931999999997</v>
      </c>
      <c r="Y165" s="44">
        <f t="shared" si="22"/>
        <v>130.22919999999999</v>
      </c>
      <c r="Z165" s="44">
        <f t="shared" si="23"/>
        <v>2170.4960000000001</v>
      </c>
      <c r="AA165" s="44">
        <f t="shared" si="24"/>
        <v>4340.9639999999999</v>
      </c>
      <c r="AB165" s="44">
        <f t="shared" si="25"/>
        <v>130.22919999999999</v>
      </c>
      <c r="AC165" s="44">
        <f t="shared" si="26"/>
        <v>2300.7251999999999</v>
      </c>
      <c r="AD165" s="44">
        <f t="shared" si="27"/>
        <v>4210.7348000000002</v>
      </c>
      <c r="AE165" s="1" t="s">
        <v>21</v>
      </c>
    </row>
    <row r="166" spans="1:31" x14ac:dyDescent="0.25">
      <c r="A166" s="1">
        <v>1</v>
      </c>
      <c r="B166" s="1" t="s">
        <v>181</v>
      </c>
      <c r="C166" s="1" t="s">
        <v>17</v>
      </c>
      <c r="D166" s="4">
        <v>38313</v>
      </c>
      <c r="E166" s="13">
        <v>127046.05</v>
      </c>
      <c r="F166" s="1" t="s">
        <v>172</v>
      </c>
      <c r="G166" s="1" t="s">
        <v>19</v>
      </c>
      <c r="H166" s="1">
        <v>50</v>
      </c>
      <c r="I166" s="2">
        <v>27103.15</v>
      </c>
      <c r="J166" s="2">
        <v>2540.92</v>
      </c>
      <c r="K166" s="2">
        <v>29644.07</v>
      </c>
      <c r="L166" s="13">
        <v>97401.98000000001</v>
      </c>
      <c r="M166" s="2">
        <v>2540.9210000000003</v>
      </c>
      <c r="N166" s="2">
        <v>32184.991000000002</v>
      </c>
      <c r="O166" s="13">
        <v>94861.059000000008</v>
      </c>
      <c r="P166" s="2">
        <v>2540.9210000000003</v>
      </c>
      <c r="Q166" s="2">
        <v>34725.912000000004</v>
      </c>
      <c r="R166" s="13">
        <v>92320.138000000006</v>
      </c>
      <c r="S166" s="2">
        <v>2540.9210000000003</v>
      </c>
      <c r="T166" s="2">
        <v>37266.833000000006</v>
      </c>
      <c r="U166" s="13">
        <v>89779.217000000004</v>
      </c>
      <c r="V166" s="2">
        <f t="shared" si="19"/>
        <v>2540.9210000000003</v>
      </c>
      <c r="W166" s="2">
        <f t="shared" si="20"/>
        <v>39807.754000000008</v>
      </c>
      <c r="X166" s="13">
        <f t="shared" si="21"/>
        <v>87238.296000000002</v>
      </c>
      <c r="Y166" s="44">
        <f t="shared" si="22"/>
        <v>2540.9210000000003</v>
      </c>
      <c r="Z166" s="44">
        <f t="shared" si="23"/>
        <v>42348.67500000001</v>
      </c>
      <c r="AA166" s="44">
        <f t="shared" si="24"/>
        <v>84697.375</v>
      </c>
      <c r="AB166" s="44">
        <f t="shared" si="25"/>
        <v>2540.9210000000003</v>
      </c>
      <c r="AC166" s="44">
        <f t="shared" si="26"/>
        <v>44889.596000000012</v>
      </c>
      <c r="AD166" s="44">
        <f t="shared" si="27"/>
        <v>82156.453999999998</v>
      </c>
      <c r="AE166" s="1" t="s">
        <v>21</v>
      </c>
    </row>
    <row r="167" spans="1:31" x14ac:dyDescent="0.25">
      <c r="A167" s="1">
        <v>1</v>
      </c>
      <c r="B167" s="1" t="s">
        <v>182</v>
      </c>
      <c r="C167" s="1" t="s">
        <v>17</v>
      </c>
      <c r="D167" s="4">
        <v>38335</v>
      </c>
      <c r="E167" s="13">
        <v>71178.42</v>
      </c>
      <c r="F167" s="1" t="s">
        <v>172</v>
      </c>
      <c r="G167" s="1" t="s">
        <v>19</v>
      </c>
      <c r="H167" s="1">
        <v>50</v>
      </c>
      <c r="I167" s="2">
        <v>15066.11</v>
      </c>
      <c r="J167" s="2">
        <v>1423.57</v>
      </c>
      <c r="K167" s="2">
        <v>16489.68</v>
      </c>
      <c r="L167" s="13">
        <v>54688.74</v>
      </c>
      <c r="M167" s="2">
        <v>1423.5683999999999</v>
      </c>
      <c r="N167" s="2">
        <v>17913.2484</v>
      </c>
      <c r="O167" s="13">
        <v>53265.171600000001</v>
      </c>
      <c r="P167" s="2">
        <v>1423.5683999999999</v>
      </c>
      <c r="Q167" s="2">
        <v>19336.816800000001</v>
      </c>
      <c r="R167" s="13">
        <v>51841.603199999998</v>
      </c>
      <c r="S167" s="2">
        <v>1423.5683999999999</v>
      </c>
      <c r="T167" s="2">
        <v>20760.385200000001</v>
      </c>
      <c r="U167" s="13">
        <v>50418.034799999994</v>
      </c>
      <c r="V167" s="2">
        <f t="shared" si="19"/>
        <v>1423.5683999999999</v>
      </c>
      <c r="W167" s="2">
        <f t="shared" si="20"/>
        <v>22183.953600000001</v>
      </c>
      <c r="X167" s="13">
        <f t="shared" si="21"/>
        <v>48994.466399999998</v>
      </c>
      <c r="Y167" s="44">
        <f t="shared" si="22"/>
        <v>1423.5683999999999</v>
      </c>
      <c r="Z167" s="44">
        <f t="shared" si="23"/>
        <v>23607.522000000001</v>
      </c>
      <c r="AA167" s="44">
        <f t="shared" si="24"/>
        <v>47570.898000000001</v>
      </c>
      <c r="AB167" s="44">
        <f t="shared" si="25"/>
        <v>1423.5683999999999</v>
      </c>
      <c r="AC167" s="44">
        <f t="shared" si="26"/>
        <v>25031.090400000001</v>
      </c>
      <c r="AD167" s="44">
        <f t="shared" si="27"/>
        <v>46147.329599999997</v>
      </c>
      <c r="AE167" s="1" t="s">
        <v>21</v>
      </c>
    </row>
    <row r="168" spans="1:31" x14ac:dyDescent="0.25">
      <c r="A168" s="1">
        <v>1</v>
      </c>
      <c r="B168" s="1" t="s">
        <v>183</v>
      </c>
      <c r="C168" s="1" t="s">
        <v>17</v>
      </c>
      <c r="D168" s="4">
        <v>38363</v>
      </c>
      <c r="E168" s="13">
        <v>170930.63</v>
      </c>
      <c r="F168" s="1" t="s">
        <v>172</v>
      </c>
      <c r="G168" s="1" t="s">
        <v>19</v>
      </c>
      <c r="H168" s="1">
        <v>50</v>
      </c>
      <c r="I168" s="2">
        <v>35895.410000000003</v>
      </c>
      <c r="J168" s="2">
        <v>3418.61</v>
      </c>
      <c r="K168" s="2">
        <v>39314.020000000004</v>
      </c>
      <c r="L168" s="13">
        <v>131616.60999999999</v>
      </c>
      <c r="M168" s="2">
        <v>3418.6126000000004</v>
      </c>
      <c r="N168" s="2">
        <v>42732.632600000004</v>
      </c>
      <c r="O168" s="13">
        <v>128197.99739999999</v>
      </c>
      <c r="P168" s="2">
        <v>3418.6126000000004</v>
      </c>
      <c r="Q168" s="2">
        <v>46151.245200000005</v>
      </c>
      <c r="R168" s="13">
        <v>124779.3848</v>
      </c>
      <c r="S168" s="2">
        <v>3418.6126000000004</v>
      </c>
      <c r="T168" s="2">
        <v>49569.857800000005</v>
      </c>
      <c r="U168" s="13">
        <v>121360.77220000001</v>
      </c>
      <c r="V168" s="2">
        <f t="shared" si="19"/>
        <v>3418.6126000000004</v>
      </c>
      <c r="W168" s="2">
        <f t="shared" si="20"/>
        <v>52988.470400000006</v>
      </c>
      <c r="X168" s="13">
        <f t="shared" si="21"/>
        <v>117942.1596</v>
      </c>
      <c r="Y168" s="44">
        <f t="shared" si="22"/>
        <v>3418.6126000000004</v>
      </c>
      <c r="Z168" s="44">
        <f t="shared" si="23"/>
        <v>56407.083000000006</v>
      </c>
      <c r="AA168" s="44">
        <f t="shared" si="24"/>
        <v>114523.54699999999</v>
      </c>
      <c r="AB168" s="44">
        <f t="shared" si="25"/>
        <v>3418.6126000000004</v>
      </c>
      <c r="AC168" s="44">
        <f t="shared" si="26"/>
        <v>59825.695600000006</v>
      </c>
      <c r="AD168" s="44">
        <f t="shared" si="27"/>
        <v>111104.9344</v>
      </c>
      <c r="AE168" s="1" t="s">
        <v>21</v>
      </c>
    </row>
    <row r="169" spans="1:31" x14ac:dyDescent="0.25">
      <c r="A169" s="1">
        <v>1</v>
      </c>
      <c r="B169" s="1" t="s">
        <v>184</v>
      </c>
      <c r="C169" s="1" t="s">
        <v>17</v>
      </c>
      <c r="D169" s="4">
        <v>38399</v>
      </c>
      <c r="E169" s="13">
        <v>202393.04</v>
      </c>
      <c r="F169" s="1" t="s">
        <v>172</v>
      </c>
      <c r="G169" s="1" t="s">
        <v>19</v>
      </c>
      <c r="H169" s="1">
        <v>50</v>
      </c>
      <c r="I169" s="2">
        <v>42165.21</v>
      </c>
      <c r="J169" s="2">
        <v>4047.86</v>
      </c>
      <c r="K169" s="2">
        <v>46213.07</v>
      </c>
      <c r="L169" s="13">
        <v>156179.97</v>
      </c>
      <c r="M169" s="2">
        <v>4047.8608000000004</v>
      </c>
      <c r="N169" s="2">
        <v>50260.930800000002</v>
      </c>
      <c r="O169" s="13">
        <v>152132.10920000001</v>
      </c>
      <c r="P169" s="2">
        <v>4047.8608000000004</v>
      </c>
      <c r="Q169" s="2">
        <v>54308.791600000004</v>
      </c>
      <c r="R169" s="13">
        <v>148084.24840000001</v>
      </c>
      <c r="S169" s="2">
        <v>4047.8608000000004</v>
      </c>
      <c r="T169" s="2">
        <v>58356.652400000006</v>
      </c>
      <c r="U169" s="13">
        <v>144036.38760000002</v>
      </c>
      <c r="V169" s="2">
        <f t="shared" si="19"/>
        <v>4047.8608000000004</v>
      </c>
      <c r="W169" s="2">
        <f t="shared" si="20"/>
        <v>62404.513200000009</v>
      </c>
      <c r="X169" s="13">
        <f t="shared" si="21"/>
        <v>139988.52679999999</v>
      </c>
      <c r="Y169" s="44">
        <f t="shared" si="22"/>
        <v>4047.8608000000004</v>
      </c>
      <c r="Z169" s="44">
        <f t="shared" si="23"/>
        <v>66452.374000000011</v>
      </c>
      <c r="AA169" s="44">
        <f t="shared" si="24"/>
        <v>135940.666</v>
      </c>
      <c r="AB169" s="44">
        <f t="shared" si="25"/>
        <v>4047.8608000000004</v>
      </c>
      <c r="AC169" s="44">
        <f t="shared" si="26"/>
        <v>70500.234800000006</v>
      </c>
      <c r="AD169" s="44">
        <f t="shared" si="27"/>
        <v>131892.8052</v>
      </c>
      <c r="AE169" s="1" t="s">
        <v>21</v>
      </c>
    </row>
    <row r="170" spans="1:31" x14ac:dyDescent="0.25">
      <c r="A170" s="1">
        <v>1</v>
      </c>
      <c r="B170" s="1" t="s">
        <v>185</v>
      </c>
      <c r="C170" s="1" t="s">
        <v>17</v>
      </c>
      <c r="D170" s="4">
        <v>38407</v>
      </c>
      <c r="E170" s="13">
        <v>77034.39</v>
      </c>
      <c r="F170" s="1" t="s">
        <v>30</v>
      </c>
      <c r="G170" s="1" t="s">
        <v>19</v>
      </c>
      <c r="H170" s="1">
        <v>20</v>
      </c>
      <c r="I170" s="2">
        <v>40122.080000000002</v>
      </c>
      <c r="J170" s="2">
        <v>3851.72</v>
      </c>
      <c r="K170" s="2">
        <v>43973.8</v>
      </c>
      <c r="L170" s="13">
        <v>33060.589999999997</v>
      </c>
      <c r="M170" s="2">
        <v>3851.7195000000002</v>
      </c>
      <c r="N170" s="2">
        <v>47825.519500000002</v>
      </c>
      <c r="O170" s="13">
        <v>29208.870499999997</v>
      </c>
      <c r="P170" s="2">
        <v>3851.7195000000002</v>
      </c>
      <c r="Q170" s="2">
        <v>51677.239000000001</v>
      </c>
      <c r="R170" s="13">
        <v>25357.150999999998</v>
      </c>
      <c r="S170" s="2">
        <v>3851.7195000000002</v>
      </c>
      <c r="T170" s="2">
        <v>55528.958500000001</v>
      </c>
      <c r="U170" s="13">
        <v>21505.431499999999</v>
      </c>
      <c r="V170" s="2">
        <f t="shared" si="19"/>
        <v>3851.7195000000002</v>
      </c>
      <c r="W170" s="2">
        <f t="shared" si="20"/>
        <v>59380.678</v>
      </c>
      <c r="X170" s="13">
        <f t="shared" si="21"/>
        <v>17653.712</v>
      </c>
      <c r="Y170" s="44">
        <f t="shared" si="22"/>
        <v>3851.7195000000002</v>
      </c>
      <c r="Z170" s="44">
        <f t="shared" si="23"/>
        <v>63232.397499999999</v>
      </c>
      <c r="AA170" s="44">
        <f t="shared" si="24"/>
        <v>13801.9925</v>
      </c>
      <c r="AB170" s="44">
        <f t="shared" si="25"/>
        <v>3851.7195000000002</v>
      </c>
      <c r="AC170" s="44">
        <f t="shared" si="26"/>
        <v>67084.116999999998</v>
      </c>
      <c r="AD170" s="44">
        <f t="shared" si="27"/>
        <v>9950.273000000001</v>
      </c>
      <c r="AE170" s="1" t="s">
        <v>21</v>
      </c>
    </row>
    <row r="171" spans="1:31" x14ac:dyDescent="0.25">
      <c r="A171" s="1">
        <v>1</v>
      </c>
      <c r="B171" s="1" t="s">
        <v>186</v>
      </c>
      <c r="C171" s="1" t="s">
        <v>17</v>
      </c>
      <c r="D171" s="4">
        <v>38432</v>
      </c>
      <c r="E171" s="13">
        <v>237493.56</v>
      </c>
      <c r="F171" s="1" t="s">
        <v>172</v>
      </c>
      <c r="G171" s="1" t="s">
        <v>19</v>
      </c>
      <c r="H171" s="1">
        <v>50</v>
      </c>
      <c r="I171" s="2">
        <v>49081.99</v>
      </c>
      <c r="J171" s="2">
        <v>4749.87</v>
      </c>
      <c r="K171" s="2">
        <v>53831.86</v>
      </c>
      <c r="L171" s="13">
        <v>183661.7</v>
      </c>
      <c r="M171" s="2">
        <v>4749.8711999999996</v>
      </c>
      <c r="N171" s="2">
        <v>58581.731200000002</v>
      </c>
      <c r="O171" s="13">
        <v>178911.82879999999</v>
      </c>
      <c r="P171" s="2">
        <v>4749.8711999999996</v>
      </c>
      <c r="Q171" s="2">
        <v>63331.602400000003</v>
      </c>
      <c r="R171" s="13">
        <v>174161.95759999999</v>
      </c>
      <c r="S171" s="2">
        <v>4749.8711999999996</v>
      </c>
      <c r="T171" s="2">
        <v>68081.473599999998</v>
      </c>
      <c r="U171" s="13">
        <v>169412.0864</v>
      </c>
      <c r="V171" s="2">
        <f t="shared" si="19"/>
        <v>4749.8711999999996</v>
      </c>
      <c r="W171" s="2">
        <f t="shared" si="20"/>
        <v>72831.344799999992</v>
      </c>
      <c r="X171" s="13">
        <f t="shared" si="21"/>
        <v>164662.21520000001</v>
      </c>
      <c r="Y171" s="44">
        <f t="shared" si="22"/>
        <v>4749.8711999999996</v>
      </c>
      <c r="Z171" s="44">
        <f t="shared" si="23"/>
        <v>77581.215999999986</v>
      </c>
      <c r="AA171" s="44">
        <f t="shared" si="24"/>
        <v>159912.34400000001</v>
      </c>
      <c r="AB171" s="44">
        <f t="shared" si="25"/>
        <v>4749.8711999999996</v>
      </c>
      <c r="AC171" s="44">
        <f t="shared" si="26"/>
        <v>82331.08719999998</v>
      </c>
      <c r="AD171" s="44">
        <f t="shared" si="27"/>
        <v>155162.47280000002</v>
      </c>
      <c r="AE171" s="1" t="s">
        <v>21</v>
      </c>
    </row>
    <row r="172" spans="1:31" x14ac:dyDescent="0.25">
      <c r="A172" s="1">
        <v>1</v>
      </c>
      <c r="B172" s="1" t="s">
        <v>187</v>
      </c>
      <c r="C172" s="1" t="s">
        <v>17</v>
      </c>
      <c r="D172" s="4">
        <v>38461</v>
      </c>
      <c r="E172" s="13">
        <v>320972.25</v>
      </c>
      <c r="F172" s="1" t="s">
        <v>172</v>
      </c>
      <c r="G172" s="1" t="s">
        <v>19</v>
      </c>
      <c r="H172" s="1">
        <v>50</v>
      </c>
      <c r="I172" s="2">
        <v>65799.360000000001</v>
      </c>
      <c r="J172" s="2">
        <v>6419.45</v>
      </c>
      <c r="K172" s="2">
        <v>72218.81</v>
      </c>
      <c r="L172" s="13">
        <v>248753.44</v>
      </c>
      <c r="M172" s="2">
        <v>6419.4449999999997</v>
      </c>
      <c r="N172" s="2">
        <v>78638.255000000005</v>
      </c>
      <c r="O172" s="13">
        <v>242333.995</v>
      </c>
      <c r="P172" s="2">
        <v>6419.4449999999997</v>
      </c>
      <c r="Q172" s="2">
        <v>85057.700000000012</v>
      </c>
      <c r="R172" s="13">
        <v>235914.55</v>
      </c>
      <c r="S172" s="2">
        <v>6419.4449999999997</v>
      </c>
      <c r="T172" s="2">
        <v>91477.145000000019</v>
      </c>
      <c r="U172" s="13">
        <v>229495.10499999998</v>
      </c>
      <c r="V172" s="2">
        <f t="shared" si="19"/>
        <v>6419.4449999999997</v>
      </c>
      <c r="W172" s="2">
        <f t="shared" si="20"/>
        <v>97896.590000000026</v>
      </c>
      <c r="X172" s="13">
        <f t="shared" si="21"/>
        <v>223075.65999999997</v>
      </c>
      <c r="Y172" s="44">
        <f t="shared" si="22"/>
        <v>6419.4449999999997</v>
      </c>
      <c r="Z172" s="44">
        <f t="shared" si="23"/>
        <v>104316.03500000003</v>
      </c>
      <c r="AA172" s="44">
        <f t="shared" si="24"/>
        <v>216656.21499999997</v>
      </c>
      <c r="AB172" s="44">
        <f t="shared" si="25"/>
        <v>6419.4449999999997</v>
      </c>
      <c r="AC172" s="44">
        <f t="shared" si="26"/>
        <v>110735.48000000004</v>
      </c>
      <c r="AD172" s="44">
        <f t="shared" si="27"/>
        <v>210236.76999999996</v>
      </c>
      <c r="AE172" s="1" t="s">
        <v>21</v>
      </c>
    </row>
    <row r="173" spans="1:31" x14ac:dyDescent="0.25">
      <c r="A173" s="1">
        <v>1</v>
      </c>
      <c r="B173" s="1" t="s">
        <v>188</v>
      </c>
      <c r="C173" s="1" t="s">
        <v>17</v>
      </c>
      <c r="D173" s="4">
        <v>38478</v>
      </c>
      <c r="E173" s="13">
        <v>201804.56</v>
      </c>
      <c r="F173" s="1" t="s">
        <v>172</v>
      </c>
      <c r="G173" s="1" t="s">
        <v>19</v>
      </c>
      <c r="H173" s="1">
        <v>50</v>
      </c>
      <c r="I173" s="2">
        <v>41033.58</v>
      </c>
      <c r="J173" s="2">
        <v>4036.09</v>
      </c>
      <c r="K173" s="2">
        <v>45069.67</v>
      </c>
      <c r="L173" s="13">
        <v>156734.89000000001</v>
      </c>
      <c r="M173" s="2">
        <v>4036.0911999999998</v>
      </c>
      <c r="N173" s="2">
        <v>49105.761200000001</v>
      </c>
      <c r="O173" s="13">
        <v>152698.79879999999</v>
      </c>
      <c r="P173" s="2">
        <v>4036.0911999999998</v>
      </c>
      <c r="Q173" s="2">
        <v>53141.852400000003</v>
      </c>
      <c r="R173" s="13">
        <v>148662.70759999999</v>
      </c>
      <c r="S173" s="2">
        <v>4036.0911999999998</v>
      </c>
      <c r="T173" s="2">
        <v>57177.943600000006</v>
      </c>
      <c r="U173" s="13">
        <v>144626.6164</v>
      </c>
      <c r="V173" s="2">
        <f t="shared" si="19"/>
        <v>4036.0911999999998</v>
      </c>
      <c r="W173" s="2">
        <f t="shared" si="20"/>
        <v>61214.034800000009</v>
      </c>
      <c r="X173" s="13">
        <f t="shared" si="21"/>
        <v>140590.52519999997</v>
      </c>
      <c r="Y173" s="44">
        <f t="shared" si="22"/>
        <v>4036.0911999999998</v>
      </c>
      <c r="Z173" s="44">
        <f t="shared" si="23"/>
        <v>65250.126000000011</v>
      </c>
      <c r="AA173" s="44">
        <f t="shared" si="24"/>
        <v>136554.43399999998</v>
      </c>
      <c r="AB173" s="44">
        <f t="shared" si="25"/>
        <v>4036.0911999999998</v>
      </c>
      <c r="AC173" s="44">
        <f t="shared" si="26"/>
        <v>69286.217200000014</v>
      </c>
      <c r="AD173" s="44">
        <f t="shared" si="27"/>
        <v>132518.34279999998</v>
      </c>
      <c r="AE173" s="1" t="s">
        <v>21</v>
      </c>
    </row>
    <row r="174" spans="1:31" x14ac:dyDescent="0.25">
      <c r="A174" s="1">
        <v>1</v>
      </c>
      <c r="B174" s="1" t="s">
        <v>190</v>
      </c>
      <c r="C174" s="1" t="s">
        <v>17</v>
      </c>
      <c r="D174" s="4">
        <v>38495</v>
      </c>
      <c r="E174" s="13">
        <v>2690</v>
      </c>
      <c r="F174" s="1" t="s">
        <v>189</v>
      </c>
      <c r="G174" s="1" t="s">
        <v>19</v>
      </c>
      <c r="H174" s="1">
        <v>20</v>
      </c>
      <c r="I174" s="2">
        <v>1367.42</v>
      </c>
      <c r="J174" s="2">
        <v>134.5</v>
      </c>
      <c r="K174" s="2">
        <v>1501.92</v>
      </c>
      <c r="L174" s="13">
        <v>1188.08</v>
      </c>
      <c r="M174" s="2">
        <v>134.5</v>
      </c>
      <c r="N174" s="2">
        <v>1636.42</v>
      </c>
      <c r="O174" s="13">
        <v>1053.58</v>
      </c>
      <c r="P174" s="2">
        <v>134.5</v>
      </c>
      <c r="Q174" s="2">
        <v>1770.92</v>
      </c>
      <c r="R174" s="13">
        <v>919.07999999999993</v>
      </c>
      <c r="S174" s="2">
        <v>134.5</v>
      </c>
      <c r="T174" s="2">
        <v>1905.42</v>
      </c>
      <c r="U174" s="13">
        <v>784.57999999999993</v>
      </c>
      <c r="V174" s="2">
        <f t="shared" si="19"/>
        <v>134.5</v>
      </c>
      <c r="W174" s="2">
        <f t="shared" si="20"/>
        <v>2039.92</v>
      </c>
      <c r="X174" s="13">
        <f t="shared" si="21"/>
        <v>650.07999999999993</v>
      </c>
      <c r="Y174" s="44">
        <f t="shared" si="22"/>
        <v>134.5</v>
      </c>
      <c r="Z174" s="44">
        <f t="shared" si="23"/>
        <v>2174.42</v>
      </c>
      <c r="AA174" s="44">
        <f t="shared" si="24"/>
        <v>515.57999999999993</v>
      </c>
      <c r="AB174" s="44">
        <f t="shared" si="25"/>
        <v>134.5</v>
      </c>
      <c r="AC174" s="44">
        <f t="shared" si="26"/>
        <v>2308.92</v>
      </c>
      <c r="AD174" s="44">
        <f t="shared" si="27"/>
        <v>381.07999999999993</v>
      </c>
      <c r="AE174" s="1" t="s">
        <v>21</v>
      </c>
    </row>
    <row r="175" spans="1:31" x14ac:dyDescent="0.25">
      <c r="A175" s="1">
        <v>1</v>
      </c>
      <c r="B175" s="1" t="s">
        <v>190</v>
      </c>
      <c r="C175" s="1" t="s">
        <v>17</v>
      </c>
      <c r="D175" s="4">
        <v>38495</v>
      </c>
      <c r="E175" s="13">
        <v>2690</v>
      </c>
      <c r="F175" s="1" t="s">
        <v>191</v>
      </c>
      <c r="G175" s="1" t="s">
        <v>19</v>
      </c>
      <c r="H175" s="1">
        <v>20</v>
      </c>
      <c r="I175" s="2">
        <v>1367.42</v>
      </c>
      <c r="J175" s="2">
        <v>134.5</v>
      </c>
      <c r="K175" s="2">
        <v>1501.92</v>
      </c>
      <c r="L175" s="13">
        <v>1188.08</v>
      </c>
      <c r="M175" s="2">
        <v>134.5</v>
      </c>
      <c r="N175" s="2">
        <v>1636.42</v>
      </c>
      <c r="O175" s="13">
        <v>1053.58</v>
      </c>
      <c r="P175" s="2">
        <v>134.5</v>
      </c>
      <c r="Q175" s="2">
        <v>1770.92</v>
      </c>
      <c r="R175" s="13">
        <v>919.07999999999993</v>
      </c>
      <c r="S175" s="2">
        <v>134.5</v>
      </c>
      <c r="T175" s="2">
        <v>1905.42</v>
      </c>
      <c r="U175" s="13">
        <v>784.57999999999993</v>
      </c>
      <c r="V175" s="2">
        <f t="shared" si="19"/>
        <v>134.5</v>
      </c>
      <c r="W175" s="2">
        <f t="shared" si="20"/>
        <v>2039.92</v>
      </c>
      <c r="X175" s="13">
        <f t="shared" si="21"/>
        <v>650.07999999999993</v>
      </c>
      <c r="Y175" s="44">
        <f t="shared" si="22"/>
        <v>134.5</v>
      </c>
      <c r="Z175" s="44">
        <f t="shared" si="23"/>
        <v>2174.42</v>
      </c>
      <c r="AA175" s="44">
        <f t="shared" si="24"/>
        <v>515.57999999999993</v>
      </c>
      <c r="AB175" s="44">
        <f t="shared" si="25"/>
        <v>134.5</v>
      </c>
      <c r="AC175" s="44">
        <f t="shared" si="26"/>
        <v>2308.92</v>
      </c>
      <c r="AD175" s="44">
        <f t="shared" si="27"/>
        <v>381.07999999999993</v>
      </c>
      <c r="AE175" s="1" t="s">
        <v>21</v>
      </c>
    </row>
    <row r="176" spans="1:31" x14ac:dyDescent="0.25">
      <c r="A176" s="1">
        <v>1</v>
      </c>
      <c r="B176" s="1" t="s">
        <v>190</v>
      </c>
      <c r="C176" s="1" t="s">
        <v>17</v>
      </c>
      <c r="D176" s="4">
        <v>38495</v>
      </c>
      <c r="E176" s="13">
        <v>2690</v>
      </c>
      <c r="F176" s="1" t="s">
        <v>192</v>
      </c>
      <c r="G176" s="1" t="s">
        <v>19</v>
      </c>
      <c r="H176" s="1">
        <v>20</v>
      </c>
      <c r="I176" s="2">
        <v>1367.42</v>
      </c>
      <c r="J176" s="2">
        <v>134.5</v>
      </c>
      <c r="K176" s="2">
        <v>1501.92</v>
      </c>
      <c r="L176" s="13">
        <v>1188.08</v>
      </c>
      <c r="M176" s="2">
        <v>134.5</v>
      </c>
      <c r="N176" s="2">
        <v>1636.42</v>
      </c>
      <c r="O176" s="13">
        <v>1053.58</v>
      </c>
      <c r="P176" s="2">
        <v>134.5</v>
      </c>
      <c r="Q176" s="2">
        <v>1770.92</v>
      </c>
      <c r="R176" s="13">
        <v>919.07999999999993</v>
      </c>
      <c r="S176" s="2">
        <v>134.5</v>
      </c>
      <c r="T176" s="2">
        <v>1905.42</v>
      </c>
      <c r="U176" s="13">
        <v>784.57999999999993</v>
      </c>
      <c r="V176" s="2">
        <f t="shared" si="19"/>
        <v>134.5</v>
      </c>
      <c r="W176" s="2">
        <f t="shared" si="20"/>
        <v>2039.92</v>
      </c>
      <c r="X176" s="13">
        <f t="shared" si="21"/>
        <v>650.07999999999993</v>
      </c>
      <c r="Y176" s="44">
        <f t="shared" si="22"/>
        <v>134.5</v>
      </c>
      <c r="Z176" s="44">
        <f t="shared" si="23"/>
        <v>2174.42</v>
      </c>
      <c r="AA176" s="44">
        <f t="shared" si="24"/>
        <v>515.57999999999993</v>
      </c>
      <c r="AB176" s="44">
        <f t="shared" si="25"/>
        <v>134.5</v>
      </c>
      <c r="AC176" s="44">
        <f t="shared" si="26"/>
        <v>2308.92</v>
      </c>
      <c r="AD176" s="44">
        <f t="shared" si="27"/>
        <v>381.07999999999993</v>
      </c>
      <c r="AE176" s="1" t="s">
        <v>21</v>
      </c>
    </row>
    <row r="177" spans="1:31" x14ac:dyDescent="0.25">
      <c r="A177" s="1">
        <v>1</v>
      </c>
      <c r="B177" s="1" t="s">
        <v>193</v>
      </c>
      <c r="C177" s="1" t="s">
        <v>17</v>
      </c>
      <c r="D177" s="4">
        <v>38519</v>
      </c>
      <c r="E177" s="13">
        <v>1294</v>
      </c>
      <c r="F177" s="1" t="s">
        <v>18</v>
      </c>
      <c r="G177" s="1" t="s">
        <v>19</v>
      </c>
      <c r="H177" s="1">
        <v>30</v>
      </c>
      <c r="I177" s="2">
        <v>434.89</v>
      </c>
      <c r="J177" s="2">
        <v>43.13</v>
      </c>
      <c r="K177" s="2">
        <v>478.02</v>
      </c>
      <c r="L177" s="13">
        <v>815.98</v>
      </c>
      <c r="M177" s="2">
        <v>43.133333333333333</v>
      </c>
      <c r="N177" s="2">
        <v>521.15333333333331</v>
      </c>
      <c r="O177" s="13">
        <v>772.84666666666669</v>
      </c>
      <c r="P177" s="2">
        <v>43.133333333333333</v>
      </c>
      <c r="Q177" s="2">
        <v>564.28666666666663</v>
      </c>
      <c r="R177" s="13">
        <v>729.71333333333337</v>
      </c>
      <c r="S177" s="2">
        <v>43.133333333333333</v>
      </c>
      <c r="T177" s="2">
        <v>607.41999999999996</v>
      </c>
      <c r="U177" s="13">
        <v>686.58</v>
      </c>
      <c r="V177" s="2">
        <f t="shared" si="19"/>
        <v>43.133333333333333</v>
      </c>
      <c r="W177" s="2">
        <f t="shared" si="20"/>
        <v>650.55333333333328</v>
      </c>
      <c r="X177" s="13">
        <f t="shared" si="21"/>
        <v>643.44666666666672</v>
      </c>
      <c r="Y177" s="44">
        <f t="shared" si="22"/>
        <v>43.133333333333333</v>
      </c>
      <c r="Z177" s="44">
        <f t="shared" si="23"/>
        <v>693.68666666666661</v>
      </c>
      <c r="AA177" s="44">
        <f t="shared" si="24"/>
        <v>600.31333333333339</v>
      </c>
      <c r="AB177" s="44">
        <f t="shared" si="25"/>
        <v>43.133333333333333</v>
      </c>
      <c r="AC177" s="44">
        <f t="shared" si="26"/>
        <v>736.81999999999994</v>
      </c>
      <c r="AD177" s="44">
        <f t="shared" si="27"/>
        <v>557.18000000000006</v>
      </c>
      <c r="AE177" s="1" t="s">
        <v>21</v>
      </c>
    </row>
    <row r="178" spans="1:31" x14ac:dyDescent="0.25">
      <c r="A178" s="1">
        <v>1</v>
      </c>
      <c r="B178" s="1" t="s">
        <v>194</v>
      </c>
      <c r="C178" s="1" t="s">
        <v>17</v>
      </c>
      <c r="D178" s="4">
        <v>38519</v>
      </c>
      <c r="E178" s="13">
        <v>34240.58</v>
      </c>
      <c r="F178" s="1" t="s">
        <v>38</v>
      </c>
      <c r="G178" s="1" t="s">
        <v>19</v>
      </c>
      <c r="H178" s="1">
        <v>20</v>
      </c>
      <c r="I178" s="2">
        <v>17262.97</v>
      </c>
      <c r="J178" s="2">
        <v>1712.03</v>
      </c>
      <c r="K178" s="2">
        <v>18975</v>
      </c>
      <c r="L178" s="13">
        <v>15265.580000000002</v>
      </c>
      <c r="M178" s="2">
        <v>1712.029</v>
      </c>
      <c r="N178" s="2">
        <v>20687.028999999999</v>
      </c>
      <c r="O178" s="13">
        <v>13553.551000000003</v>
      </c>
      <c r="P178" s="2">
        <v>1712.029</v>
      </c>
      <c r="Q178" s="2">
        <v>22399.057999999997</v>
      </c>
      <c r="R178" s="13">
        <v>11841.522000000004</v>
      </c>
      <c r="S178" s="2">
        <v>1712.029</v>
      </c>
      <c r="T178" s="2">
        <v>24111.086999999996</v>
      </c>
      <c r="U178" s="13">
        <v>10129.493000000006</v>
      </c>
      <c r="V178" s="2">
        <f t="shared" si="19"/>
        <v>1712.029</v>
      </c>
      <c r="W178" s="2">
        <f t="shared" si="20"/>
        <v>25823.115999999995</v>
      </c>
      <c r="X178" s="13">
        <f t="shared" si="21"/>
        <v>8417.4640000000072</v>
      </c>
      <c r="Y178" s="44">
        <f t="shared" si="22"/>
        <v>1712.029</v>
      </c>
      <c r="Z178" s="44">
        <f t="shared" si="23"/>
        <v>27535.144999999993</v>
      </c>
      <c r="AA178" s="44">
        <f t="shared" si="24"/>
        <v>6705.4350000000086</v>
      </c>
      <c r="AB178" s="44">
        <f t="shared" si="25"/>
        <v>1712.029</v>
      </c>
      <c r="AC178" s="44">
        <f t="shared" si="26"/>
        <v>29247.173999999992</v>
      </c>
      <c r="AD178" s="44">
        <f t="shared" si="27"/>
        <v>4993.40600000001</v>
      </c>
      <c r="AE178" s="1" t="s">
        <v>21</v>
      </c>
    </row>
    <row r="179" spans="1:31" x14ac:dyDescent="0.25">
      <c r="A179" s="1">
        <v>1</v>
      </c>
      <c r="B179" s="1" t="s">
        <v>195</v>
      </c>
      <c r="C179" s="1" t="s">
        <v>17</v>
      </c>
      <c r="D179" s="4">
        <v>38531</v>
      </c>
      <c r="E179" s="13">
        <v>100000</v>
      </c>
      <c r="F179" s="1" t="s">
        <v>172</v>
      </c>
      <c r="G179" s="1" t="s">
        <v>19</v>
      </c>
      <c r="H179" s="1">
        <v>50</v>
      </c>
      <c r="I179" s="2">
        <v>20166.669999999998</v>
      </c>
      <c r="J179" s="2">
        <v>2000</v>
      </c>
      <c r="K179" s="2">
        <v>22166.67</v>
      </c>
      <c r="L179" s="13">
        <v>77833.33</v>
      </c>
      <c r="M179" s="2">
        <v>2000</v>
      </c>
      <c r="N179" s="2">
        <v>24166.67</v>
      </c>
      <c r="O179" s="13">
        <v>75833.33</v>
      </c>
      <c r="P179" s="2">
        <v>2000</v>
      </c>
      <c r="Q179" s="2">
        <v>26166.67</v>
      </c>
      <c r="R179" s="13">
        <v>73833.33</v>
      </c>
      <c r="S179" s="2">
        <v>2000</v>
      </c>
      <c r="T179" s="2">
        <v>28166.67</v>
      </c>
      <c r="U179" s="13">
        <v>71833.33</v>
      </c>
      <c r="V179" s="2">
        <f t="shared" si="19"/>
        <v>2000</v>
      </c>
      <c r="W179" s="2">
        <f t="shared" si="20"/>
        <v>30166.67</v>
      </c>
      <c r="X179" s="13">
        <f t="shared" si="21"/>
        <v>69833.33</v>
      </c>
      <c r="Y179" s="44">
        <f t="shared" si="22"/>
        <v>2000</v>
      </c>
      <c r="Z179" s="44">
        <f t="shared" si="23"/>
        <v>32166.67</v>
      </c>
      <c r="AA179" s="44">
        <f t="shared" si="24"/>
        <v>67833.33</v>
      </c>
      <c r="AB179" s="44">
        <f t="shared" si="25"/>
        <v>2000</v>
      </c>
      <c r="AC179" s="44">
        <f t="shared" si="26"/>
        <v>34166.67</v>
      </c>
      <c r="AD179" s="44">
        <f t="shared" si="27"/>
        <v>65833.33</v>
      </c>
      <c r="AE179" s="1" t="s">
        <v>21</v>
      </c>
    </row>
    <row r="180" spans="1:31" x14ac:dyDescent="0.25">
      <c r="A180" s="1">
        <v>1</v>
      </c>
      <c r="B180" s="1" t="s">
        <v>196</v>
      </c>
      <c r="C180" s="1" t="s">
        <v>17</v>
      </c>
      <c r="D180" s="4">
        <v>38574</v>
      </c>
      <c r="E180" s="13">
        <v>2913.8</v>
      </c>
      <c r="F180" s="1" t="s">
        <v>18</v>
      </c>
      <c r="G180" s="1" t="s">
        <v>19</v>
      </c>
      <c r="H180" s="1">
        <v>7</v>
      </c>
      <c r="I180" s="2">
        <v>2913.8</v>
      </c>
      <c r="J180" s="2">
        <v>0</v>
      </c>
      <c r="K180" s="2">
        <v>2913.8</v>
      </c>
      <c r="L180" s="13">
        <v>0</v>
      </c>
      <c r="M180" s="2">
        <v>0</v>
      </c>
      <c r="N180" s="2">
        <v>2913.8</v>
      </c>
      <c r="O180" s="13">
        <v>0</v>
      </c>
      <c r="P180" s="2">
        <v>0</v>
      </c>
      <c r="Q180" s="2">
        <v>2913.8</v>
      </c>
      <c r="R180" s="13">
        <v>0</v>
      </c>
      <c r="T180" s="2">
        <v>2913.8</v>
      </c>
      <c r="U180" s="13">
        <v>0</v>
      </c>
      <c r="V180" s="2">
        <f t="shared" si="19"/>
        <v>0</v>
      </c>
      <c r="W180" s="2">
        <f t="shared" si="20"/>
        <v>2913.8</v>
      </c>
      <c r="X180" s="13">
        <f t="shared" si="21"/>
        <v>0</v>
      </c>
      <c r="Y180" s="44">
        <f t="shared" si="22"/>
        <v>0</v>
      </c>
      <c r="Z180" s="44">
        <f t="shared" si="23"/>
        <v>2913.8</v>
      </c>
      <c r="AA180" s="44">
        <f t="shared" si="24"/>
        <v>0</v>
      </c>
      <c r="AB180" s="44">
        <f t="shared" si="25"/>
        <v>0</v>
      </c>
      <c r="AC180" s="44">
        <f t="shared" si="26"/>
        <v>2913.8</v>
      </c>
      <c r="AD180" s="44">
        <f t="shared" si="27"/>
        <v>0</v>
      </c>
      <c r="AE180" s="1" t="s">
        <v>21</v>
      </c>
    </row>
    <row r="181" spans="1:31" x14ac:dyDescent="0.25">
      <c r="A181" s="1">
        <v>1</v>
      </c>
      <c r="B181" s="1" t="s">
        <v>197</v>
      </c>
      <c r="C181" s="1" t="s">
        <v>17</v>
      </c>
      <c r="D181" s="4">
        <v>38574</v>
      </c>
      <c r="E181" s="13">
        <v>502.2</v>
      </c>
      <c r="F181" s="1" t="s">
        <v>18</v>
      </c>
      <c r="G181" s="1" t="s">
        <v>19</v>
      </c>
      <c r="H181" s="1">
        <v>7</v>
      </c>
      <c r="I181" s="2">
        <v>502.2</v>
      </c>
      <c r="J181" s="2">
        <v>0</v>
      </c>
      <c r="K181" s="2">
        <v>502.2</v>
      </c>
      <c r="L181" s="13">
        <v>0</v>
      </c>
      <c r="M181" s="2">
        <v>0</v>
      </c>
      <c r="N181" s="2">
        <v>502.2</v>
      </c>
      <c r="O181" s="13">
        <v>0</v>
      </c>
      <c r="P181" s="2">
        <v>0</v>
      </c>
      <c r="Q181" s="2">
        <v>502.2</v>
      </c>
      <c r="R181" s="13">
        <v>0</v>
      </c>
      <c r="T181" s="2">
        <v>502.2</v>
      </c>
      <c r="U181" s="13">
        <v>0</v>
      </c>
      <c r="V181" s="2">
        <f t="shared" si="19"/>
        <v>0</v>
      </c>
      <c r="W181" s="2">
        <f t="shared" si="20"/>
        <v>502.2</v>
      </c>
      <c r="X181" s="13">
        <f t="shared" si="21"/>
        <v>0</v>
      </c>
      <c r="Y181" s="44">
        <f t="shared" si="22"/>
        <v>0</v>
      </c>
      <c r="Z181" s="44">
        <f t="shared" si="23"/>
        <v>502.2</v>
      </c>
      <c r="AA181" s="44">
        <f t="shared" si="24"/>
        <v>0</v>
      </c>
      <c r="AB181" s="44">
        <f t="shared" si="25"/>
        <v>0</v>
      </c>
      <c r="AC181" s="44">
        <f t="shared" si="26"/>
        <v>502.2</v>
      </c>
      <c r="AD181" s="44">
        <f t="shared" si="27"/>
        <v>0</v>
      </c>
      <c r="AE181" s="1" t="s">
        <v>21</v>
      </c>
    </row>
    <row r="182" spans="1:31" x14ac:dyDescent="0.25">
      <c r="A182" s="1">
        <v>1</v>
      </c>
      <c r="B182" s="1" t="s">
        <v>198</v>
      </c>
      <c r="C182" s="1" t="s">
        <v>17</v>
      </c>
      <c r="D182" s="4">
        <v>38574</v>
      </c>
      <c r="E182" s="13">
        <v>569.5</v>
      </c>
      <c r="F182" s="1" t="s">
        <v>18</v>
      </c>
      <c r="G182" s="1" t="s">
        <v>19</v>
      </c>
      <c r="H182" s="1">
        <v>7</v>
      </c>
      <c r="I182" s="2">
        <v>569.5</v>
      </c>
      <c r="J182" s="2">
        <v>0</v>
      </c>
      <c r="K182" s="2">
        <v>569.5</v>
      </c>
      <c r="L182" s="13">
        <v>0</v>
      </c>
      <c r="M182" s="2">
        <v>0</v>
      </c>
      <c r="N182" s="2">
        <v>569.5</v>
      </c>
      <c r="O182" s="13">
        <v>0</v>
      </c>
      <c r="P182" s="2">
        <v>0</v>
      </c>
      <c r="Q182" s="2">
        <v>569.5</v>
      </c>
      <c r="R182" s="13">
        <v>0</v>
      </c>
      <c r="T182" s="2">
        <v>569.5</v>
      </c>
      <c r="U182" s="13">
        <v>0</v>
      </c>
      <c r="V182" s="2">
        <f t="shared" si="19"/>
        <v>0</v>
      </c>
      <c r="W182" s="2">
        <f t="shared" si="20"/>
        <v>569.5</v>
      </c>
      <c r="X182" s="13">
        <f t="shared" si="21"/>
        <v>0</v>
      </c>
      <c r="Y182" s="44">
        <f t="shared" si="22"/>
        <v>0</v>
      </c>
      <c r="Z182" s="44">
        <f t="shared" si="23"/>
        <v>569.5</v>
      </c>
      <c r="AA182" s="44">
        <f t="shared" si="24"/>
        <v>0</v>
      </c>
      <c r="AB182" s="44">
        <f t="shared" si="25"/>
        <v>0</v>
      </c>
      <c r="AC182" s="44">
        <f t="shared" si="26"/>
        <v>569.5</v>
      </c>
      <c r="AD182" s="44">
        <f t="shared" si="27"/>
        <v>0</v>
      </c>
      <c r="AE182" s="1" t="s">
        <v>21</v>
      </c>
    </row>
    <row r="183" spans="1:31" x14ac:dyDescent="0.25">
      <c r="A183" s="1">
        <v>1</v>
      </c>
      <c r="B183" s="1" t="s">
        <v>199</v>
      </c>
      <c r="C183" s="1" t="s">
        <v>17</v>
      </c>
      <c r="D183" s="4">
        <v>38574</v>
      </c>
      <c r="E183" s="13">
        <v>972</v>
      </c>
      <c r="F183" s="1" t="s">
        <v>18</v>
      </c>
      <c r="G183" s="1" t="s">
        <v>19</v>
      </c>
      <c r="H183" s="1">
        <v>7</v>
      </c>
      <c r="I183" s="2">
        <v>972</v>
      </c>
      <c r="J183" s="2">
        <v>0</v>
      </c>
      <c r="K183" s="2">
        <v>972</v>
      </c>
      <c r="L183" s="13">
        <v>0</v>
      </c>
      <c r="M183" s="2">
        <v>0</v>
      </c>
      <c r="N183" s="2">
        <v>972</v>
      </c>
      <c r="O183" s="13">
        <v>0</v>
      </c>
      <c r="P183" s="2">
        <v>0</v>
      </c>
      <c r="Q183" s="2">
        <v>972</v>
      </c>
      <c r="R183" s="13">
        <v>0</v>
      </c>
      <c r="T183" s="2">
        <v>972</v>
      </c>
      <c r="U183" s="13">
        <v>0</v>
      </c>
      <c r="V183" s="2">
        <f t="shared" si="19"/>
        <v>0</v>
      </c>
      <c r="W183" s="2">
        <f t="shared" si="20"/>
        <v>972</v>
      </c>
      <c r="X183" s="13">
        <f t="shared" si="21"/>
        <v>0</v>
      </c>
      <c r="Y183" s="44">
        <f t="shared" si="22"/>
        <v>0</v>
      </c>
      <c r="Z183" s="44">
        <f t="shared" si="23"/>
        <v>972</v>
      </c>
      <c r="AA183" s="44">
        <f t="shared" si="24"/>
        <v>0</v>
      </c>
      <c r="AB183" s="44">
        <f t="shared" si="25"/>
        <v>0</v>
      </c>
      <c r="AC183" s="44">
        <f t="shared" si="26"/>
        <v>972</v>
      </c>
      <c r="AD183" s="44">
        <f t="shared" si="27"/>
        <v>0</v>
      </c>
      <c r="AE183" s="1" t="s">
        <v>21</v>
      </c>
    </row>
    <row r="184" spans="1:31" x14ac:dyDescent="0.25">
      <c r="A184" s="1">
        <v>1</v>
      </c>
      <c r="B184" s="1" t="s">
        <v>200</v>
      </c>
      <c r="C184" s="1" t="s">
        <v>17</v>
      </c>
      <c r="D184" s="4">
        <v>38574</v>
      </c>
      <c r="E184" s="13">
        <v>90</v>
      </c>
      <c r="F184" s="1" t="s">
        <v>18</v>
      </c>
      <c r="G184" s="1" t="s">
        <v>19</v>
      </c>
      <c r="H184" s="1">
        <v>7</v>
      </c>
      <c r="I184" s="2">
        <v>90</v>
      </c>
      <c r="J184" s="2">
        <v>0</v>
      </c>
      <c r="K184" s="2">
        <v>90</v>
      </c>
      <c r="L184" s="13">
        <v>0</v>
      </c>
      <c r="M184" s="2">
        <v>0</v>
      </c>
      <c r="N184" s="2">
        <v>90</v>
      </c>
      <c r="O184" s="13">
        <v>0</v>
      </c>
      <c r="P184" s="2">
        <v>0</v>
      </c>
      <c r="Q184" s="2">
        <v>90</v>
      </c>
      <c r="R184" s="13">
        <v>0</v>
      </c>
      <c r="T184" s="2">
        <v>90</v>
      </c>
      <c r="U184" s="13">
        <v>0</v>
      </c>
      <c r="V184" s="2">
        <f t="shared" si="19"/>
        <v>0</v>
      </c>
      <c r="W184" s="2">
        <f t="shared" si="20"/>
        <v>90</v>
      </c>
      <c r="X184" s="13">
        <f t="shared" si="21"/>
        <v>0</v>
      </c>
      <c r="Y184" s="44">
        <f t="shared" si="22"/>
        <v>0</v>
      </c>
      <c r="Z184" s="44">
        <f t="shared" si="23"/>
        <v>90</v>
      </c>
      <c r="AA184" s="44">
        <f t="shared" si="24"/>
        <v>0</v>
      </c>
      <c r="AB184" s="44">
        <f t="shared" si="25"/>
        <v>0</v>
      </c>
      <c r="AC184" s="44">
        <f t="shared" si="26"/>
        <v>90</v>
      </c>
      <c r="AD184" s="44">
        <f t="shared" si="27"/>
        <v>0</v>
      </c>
      <c r="AE184" s="1" t="s">
        <v>21</v>
      </c>
    </row>
    <row r="185" spans="1:31" x14ac:dyDescent="0.25">
      <c r="A185" s="1">
        <v>1</v>
      </c>
      <c r="B185" s="1" t="s">
        <v>201</v>
      </c>
      <c r="C185" s="1" t="s">
        <v>17</v>
      </c>
      <c r="D185" s="4">
        <v>38574</v>
      </c>
      <c r="E185" s="13">
        <v>180</v>
      </c>
      <c r="F185" s="1" t="s">
        <v>18</v>
      </c>
      <c r="G185" s="1" t="s">
        <v>19</v>
      </c>
      <c r="H185" s="1">
        <v>7</v>
      </c>
      <c r="I185" s="2">
        <v>180</v>
      </c>
      <c r="J185" s="2">
        <v>0</v>
      </c>
      <c r="K185" s="2">
        <v>180</v>
      </c>
      <c r="L185" s="13">
        <v>0</v>
      </c>
      <c r="M185" s="2">
        <v>0</v>
      </c>
      <c r="N185" s="2">
        <v>180</v>
      </c>
      <c r="O185" s="13">
        <v>0</v>
      </c>
      <c r="P185" s="2">
        <v>0</v>
      </c>
      <c r="Q185" s="2">
        <v>180</v>
      </c>
      <c r="R185" s="13">
        <v>0</v>
      </c>
      <c r="T185" s="2">
        <v>180</v>
      </c>
      <c r="U185" s="13">
        <v>0</v>
      </c>
      <c r="V185" s="2">
        <f t="shared" si="19"/>
        <v>0</v>
      </c>
      <c r="W185" s="2">
        <f t="shared" si="20"/>
        <v>180</v>
      </c>
      <c r="X185" s="13">
        <f t="shared" si="21"/>
        <v>0</v>
      </c>
      <c r="Y185" s="44">
        <f t="shared" si="22"/>
        <v>0</v>
      </c>
      <c r="Z185" s="44">
        <f t="shared" si="23"/>
        <v>180</v>
      </c>
      <c r="AA185" s="44">
        <f t="shared" si="24"/>
        <v>0</v>
      </c>
      <c r="AB185" s="44">
        <f t="shared" si="25"/>
        <v>0</v>
      </c>
      <c r="AC185" s="44">
        <f t="shared" si="26"/>
        <v>180</v>
      </c>
      <c r="AD185" s="44">
        <f t="shared" si="27"/>
        <v>0</v>
      </c>
      <c r="AE185" s="1" t="s">
        <v>21</v>
      </c>
    </row>
    <row r="186" spans="1:31" x14ac:dyDescent="0.25">
      <c r="A186" s="1">
        <v>1</v>
      </c>
      <c r="B186" s="1" t="s">
        <v>202</v>
      </c>
      <c r="C186" s="1" t="s">
        <v>17</v>
      </c>
      <c r="D186" s="4">
        <v>38574</v>
      </c>
      <c r="E186" s="13">
        <v>360</v>
      </c>
      <c r="F186" s="1" t="s">
        <v>18</v>
      </c>
      <c r="G186" s="1" t="s">
        <v>19</v>
      </c>
      <c r="H186" s="1">
        <v>7</v>
      </c>
      <c r="I186" s="2">
        <v>360</v>
      </c>
      <c r="J186" s="2">
        <v>0</v>
      </c>
      <c r="K186" s="2">
        <v>360</v>
      </c>
      <c r="L186" s="13">
        <v>0</v>
      </c>
      <c r="M186" s="2">
        <v>0</v>
      </c>
      <c r="N186" s="2">
        <v>360</v>
      </c>
      <c r="O186" s="13">
        <v>0</v>
      </c>
      <c r="P186" s="2">
        <v>0</v>
      </c>
      <c r="Q186" s="2">
        <v>360</v>
      </c>
      <c r="R186" s="13">
        <v>0</v>
      </c>
      <c r="T186" s="2">
        <v>360</v>
      </c>
      <c r="U186" s="13">
        <v>0</v>
      </c>
      <c r="V186" s="2">
        <f t="shared" si="19"/>
        <v>0</v>
      </c>
      <c r="W186" s="2">
        <f t="shared" si="20"/>
        <v>360</v>
      </c>
      <c r="X186" s="13">
        <f t="shared" si="21"/>
        <v>0</v>
      </c>
      <c r="Y186" s="44">
        <f t="shared" si="22"/>
        <v>0</v>
      </c>
      <c r="Z186" s="44">
        <f t="shared" si="23"/>
        <v>360</v>
      </c>
      <c r="AA186" s="44">
        <f t="shared" si="24"/>
        <v>0</v>
      </c>
      <c r="AB186" s="44">
        <f t="shared" si="25"/>
        <v>0</v>
      </c>
      <c r="AC186" s="44">
        <f t="shared" si="26"/>
        <v>360</v>
      </c>
      <c r="AD186" s="44">
        <f t="shared" si="27"/>
        <v>0</v>
      </c>
      <c r="AE186" s="1" t="s">
        <v>21</v>
      </c>
    </row>
    <row r="187" spans="1:31" x14ac:dyDescent="0.25">
      <c r="A187" s="1">
        <v>1</v>
      </c>
      <c r="B187" s="1" t="s">
        <v>203</v>
      </c>
      <c r="C187" s="1" t="s">
        <v>17</v>
      </c>
      <c r="D187" s="4">
        <v>38574</v>
      </c>
      <c r="E187" s="13">
        <v>36</v>
      </c>
      <c r="F187" s="1" t="s">
        <v>18</v>
      </c>
      <c r="G187" s="1" t="s">
        <v>19</v>
      </c>
      <c r="H187" s="1">
        <v>7</v>
      </c>
      <c r="I187" s="2">
        <v>36</v>
      </c>
      <c r="J187" s="2">
        <v>0</v>
      </c>
      <c r="K187" s="2">
        <v>36</v>
      </c>
      <c r="L187" s="13">
        <v>0</v>
      </c>
      <c r="M187" s="2">
        <v>0</v>
      </c>
      <c r="N187" s="2">
        <v>36</v>
      </c>
      <c r="O187" s="13">
        <v>0</v>
      </c>
      <c r="P187" s="2">
        <v>0</v>
      </c>
      <c r="Q187" s="2">
        <v>36</v>
      </c>
      <c r="R187" s="13">
        <v>0</v>
      </c>
      <c r="T187" s="2">
        <v>36</v>
      </c>
      <c r="U187" s="13">
        <v>0</v>
      </c>
      <c r="V187" s="2">
        <f t="shared" si="19"/>
        <v>0</v>
      </c>
      <c r="W187" s="2">
        <f t="shared" si="20"/>
        <v>36</v>
      </c>
      <c r="X187" s="13">
        <f t="shared" si="21"/>
        <v>0</v>
      </c>
      <c r="Y187" s="44">
        <f t="shared" si="22"/>
        <v>0</v>
      </c>
      <c r="Z187" s="44">
        <f t="shared" si="23"/>
        <v>36</v>
      </c>
      <c r="AA187" s="44">
        <f t="shared" si="24"/>
        <v>0</v>
      </c>
      <c r="AB187" s="44">
        <f t="shared" si="25"/>
        <v>0</v>
      </c>
      <c r="AC187" s="44">
        <f t="shared" si="26"/>
        <v>36</v>
      </c>
      <c r="AD187" s="44">
        <f t="shared" si="27"/>
        <v>0</v>
      </c>
      <c r="AE187" s="1" t="s">
        <v>21</v>
      </c>
    </row>
    <row r="188" spans="1:31" x14ac:dyDescent="0.25">
      <c r="A188" s="1">
        <v>1</v>
      </c>
      <c r="B188" s="1" t="s">
        <v>204</v>
      </c>
      <c r="C188" s="1" t="s">
        <v>17</v>
      </c>
      <c r="D188" s="4">
        <v>38574</v>
      </c>
      <c r="E188" s="13">
        <v>65</v>
      </c>
      <c r="F188" s="1" t="s">
        <v>18</v>
      </c>
      <c r="G188" s="1" t="s">
        <v>19</v>
      </c>
      <c r="H188" s="1">
        <v>7</v>
      </c>
      <c r="I188" s="2">
        <v>65</v>
      </c>
      <c r="J188" s="2">
        <v>0</v>
      </c>
      <c r="K188" s="2">
        <v>65</v>
      </c>
      <c r="L188" s="13">
        <v>0</v>
      </c>
      <c r="M188" s="2">
        <v>0</v>
      </c>
      <c r="N188" s="2">
        <v>65</v>
      </c>
      <c r="O188" s="13">
        <v>0</v>
      </c>
      <c r="P188" s="2">
        <v>0</v>
      </c>
      <c r="Q188" s="2">
        <v>65</v>
      </c>
      <c r="R188" s="13">
        <v>0</v>
      </c>
      <c r="T188" s="2">
        <v>65</v>
      </c>
      <c r="U188" s="13">
        <v>0</v>
      </c>
      <c r="V188" s="2">
        <f t="shared" si="19"/>
        <v>0</v>
      </c>
      <c r="W188" s="2">
        <f t="shared" si="20"/>
        <v>65</v>
      </c>
      <c r="X188" s="13">
        <f t="shared" si="21"/>
        <v>0</v>
      </c>
      <c r="Y188" s="44">
        <f t="shared" si="22"/>
        <v>0</v>
      </c>
      <c r="Z188" s="44">
        <f t="shared" si="23"/>
        <v>65</v>
      </c>
      <c r="AA188" s="44">
        <f t="shared" si="24"/>
        <v>0</v>
      </c>
      <c r="AB188" s="44">
        <f t="shared" si="25"/>
        <v>0</v>
      </c>
      <c r="AC188" s="44">
        <f t="shared" si="26"/>
        <v>65</v>
      </c>
      <c r="AD188" s="44">
        <f t="shared" si="27"/>
        <v>0</v>
      </c>
      <c r="AE188" s="1" t="s">
        <v>21</v>
      </c>
    </row>
    <row r="189" spans="1:31" x14ac:dyDescent="0.25">
      <c r="A189" s="1">
        <v>1</v>
      </c>
      <c r="B189" s="1" t="s">
        <v>205</v>
      </c>
      <c r="C189" s="1" t="s">
        <v>17</v>
      </c>
      <c r="D189" s="4">
        <v>38574</v>
      </c>
      <c r="E189" s="13">
        <v>135</v>
      </c>
      <c r="F189" s="1" t="s">
        <v>18</v>
      </c>
      <c r="G189" s="1" t="s">
        <v>19</v>
      </c>
      <c r="H189" s="1">
        <v>10</v>
      </c>
      <c r="I189" s="2">
        <v>133.88</v>
      </c>
      <c r="J189" s="2">
        <v>1.1200000000000001</v>
      </c>
      <c r="K189" s="2">
        <v>135</v>
      </c>
      <c r="L189" s="13">
        <v>0</v>
      </c>
      <c r="M189" s="2">
        <v>0</v>
      </c>
      <c r="N189" s="2">
        <v>135</v>
      </c>
      <c r="O189" s="13">
        <v>0</v>
      </c>
      <c r="P189" s="2">
        <v>0</v>
      </c>
      <c r="Q189" s="2">
        <v>135</v>
      </c>
      <c r="R189" s="13">
        <v>0</v>
      </c>
      <c r="T189" s="2">
        <v>135</v>
      </c>
      <c r="U189" s="13">
        <v>0</v>
      </c>
      <c r="V189" s="2">
        <f t="shared" si="19"/>
        <v>0</v>
      </c>
      <c r="W189" s="2">
        <f t="shared" si="20"/>
        <v>135</v>
      </c>
      <c r="X189" s="13">
        <f t="shared" si="21"/>
        <v>0</v>
      </c>
      <c r="Y189" s="44">
        <f t="shared" si="22"/>
        <v>0</v>
      </c>
      <c r="Z189" s="44">
        <f t="shared" si="23"/>
        <v>135</v>
      </c>
      <c r="AA189" s="44">
        <f t="shared" si="24"/>
        <v>0</v>
      </c>
      <c r="AB189" s="44">
        <f t="shared" si="25"/>
        <v>0</v>
      </c>
      <c r="AC189" s="44">
        <f t="shared" si="26"/>
        <v>135</v>
      </c>
      <c r="AD189" s="44">
        <f t="shared" si="27"/>
        <v>0</v>
      </c>
      <c r="AE189" s="1" t="s">
        <v>21</v>
      </c>
    </row>
    <row r="190" spans="1:31" x14ac:dyDescent="0.25">
      <c r="A190" s="1">
        <v>1</v>
      </c>
      <c r="B190" s="1" t="s">
        <v>206</v>
      </c>
      <c r="C190" s="1" t="s">
        <v>17</v>
      </c>
      <c r="D190" s="4">
        <v>38574</v>
      </c>
      <c r="E190" s="13">
        <v>243</v>
      </c>
      <c r="F190" s="1" t="s">
        <v>18</v>
      </c>
      <c r="G190" s="1" t="s">
        <v>19</v>
      </c>
      <c r="H190" s="1">
        <v>7</v>
      </c>
      <c r="I190" s="2">
        <v>243</v>
      </c>
      <c r="J190" s="2">
        <v>0</v>
      </c>
      <c r="K190" s="2">
        <v>243</v>
      </c>
      <c r="L190" s="13">
        <v>0</v>
      </c>
      <c r="M190" s="2">
        <v>0</v>
      </c>
      <c r="N190" s="2">
        <v>243</v>
      </c>
      <c r="O190" s="13">
        <v>0</v>
      </c>
      <c r="P190" s="2">
        <v>0</v>
      </c>
      <c r="Q190" s="2">
        <v>243</v>
      </c>
      <c r="R190" s="13">
        <v>0</v>
      </c>
      <c r="T190" s="2">
        <v>243</v>
      </c>
      <c r="U190" s="13">
        <v>0</v>
      </c>
      <c r="V190" s="2">
        <f t="shared" si="19"/>
        <v>0</v>
      </c>
      <c r="W190" s="2">
        <f t="shared" si="20"/>
        <v>243</v>
      </c>
      <c r="X190" s="13">
        <f t="shared" si="21"/>
        <v>0</v>
      </c>
      <c r="Y190" s="44">
        <f t="shared" si="22"/>
        <v>0</v>
      </c>
      <c r="Z190" s="44">
        <f t="shared" si="23"/>
        <v>243</v>
      </c>
      <c r="AA190" s="44">
        <f t="shared" si="24"/>
        <v>0</v>
      </c>
      <c r="AB190" s="44">
        <f t="shared" si="25"/>
        <v>0</v>
      </c>
      <c r="AC190" s="44">
        <f t="shared" si="26"/>
        <v>243</v>
      </c>
      <c r="AD190" s="44">
        <f t="shared" si="27"/>
        <v>0</v>
      </c>
      <c r="AE190" s="1" t="s">
        <v>21</v>
      </c>
    </row>
    <row r="191" spans="1:31" x14ac:dyDescent="0.25">
      <c r="A191" s="1">
        <v>1</v>
      </c>
      <c r="B191" s="1" t="s">
        <v>207</v>
      </c>
      <c r="C191" s="1" t="s">
        <v>17</v>
      </c>
      <c r="D191" s="4">
        <v>38574</v>
      </c>
      <c r="E191" s="13">
        <v>97.2</v>
      </c>
      <c r="F191" s="1" t="s">
        <v>18</v>
      </c>
      <c r="G191" s="1" t="s">
        <v>19</v>
      </c>
      <c r="H191" s="1">
        <v>7</v>
      </c>
      <c r="I191" s="2">
        <v>97.2</v>
      </c>
      <c r="J191" s="2">
        <v>0</v>
      </c>
      <c r="K191" s="2">
        <v>97.2</v>
      </c>
      <c r="L191" s="13">
        <v>0</v>
      </c>
      <c r="M191" s="2">
        <v>0</v>
      </c>
      <c r="N191" s="2">
        <v>97.2</v>
      </c>
      <c r="O191" s="13">
        <v>0</v>
      </c>
      <c r="P191" s="2">
        <v>0</v>
      </c>
      <c r="Q191" s="2">
        <v>97.2</v>
      </c>
      <c r="R191" s="13">
        <v>0</v>
      </c>
      <c r="T191" s="2">
        <v>97.2</v>
      </c>
      <c r="U191" s="13">
        <v>0</v>
      </c>
      <c r="V191" s="2">
        <f t="shared" si="19"/>
        <v>0</v>
      </c>
      <c r="W191" s="2">
        <f t="shared" si="20"/>
        <v>97.2</v>
      </c>
      <c r="X191" s="13">
        <f t="shared" si="21"/>
        <v>0</v>
      </c>
      <c r="Y191" s="44">
        <f t="shared" si="22"/>
        <v>0</v>
      </c>
      <c r="Z191" s="44">
        <f t="shared" si="23"/>
        <v>97.2</v>
      </c>
      <c r="AA191" s="44">
        <f t="shared" si="24"/>
        <v>0</v>
      </c>
      <c r="AB191" s="44">
        <f t="shared" si="25"/>
        <v>0</v>
      </c>
      <c r="AC191" s="44">
        <f t="shared" si="26"/>
        <v>97.2</v>
      </c>
      <c r="AD191" s="44">
        <f t="shared" si="27"/>
        <v>0</v>
      </c>
      <c r="AE191" s="1" t="s">
        <v>21</v>
      </c>
    </row>
    <row r="192" spans="1:31" x14ac:dyDescent="0.25">
      <c r="A192" s="1">
        <v>1</v>
      </c>
      <c r="B192" s="1" t="s">
        <v>208</v>
      </c>
      <c r="C192" s="1" t="s">
        <v>17</v>
      </c>
      <c r="D192" s="4">
        <v>38574</v>
      </c>
      <c r="E192" s="13">
        <v>24</v>
      </c>
      <c r="F192" s="1" t="s">
        <v>18</v>
      </c>
      <c r="G192" s="1" t="s">
        <v>19</v>
      </c>
      <c r="H192" s="1">
        <v>20</v>
      </c>
      <c r="I192" s="2">
        <v>11.9</v>
      </c>
      <c r="J192" s="2">
        <v>1.2</v>
      </c>
      <c r="K192" s="2">
        <v>13.1</v>
      </c>
      <c r="L192" s="13">
        <v>10.9</v>
      </c>
      <c r="M192" s="2">
        <v>1.2</v>
      </c>
      <c r="N192" s="2">
        <v>14.299999999999999</v>
      </c>
      <c r="O192" s="13">
        <v>9.7000000000000011</v>
      </c>
      <c r="P192" s="2">
        <v>1.2</v>
      </c>
      <c r="Q192" s="2">
        <v>15.499999999999998</v>
      </c>
      <c r="R192" s="13">
        <v>8.5000000000000018</v>
      </c>
      <c r="S192" s="2">
        <v>1.2</v>
      </c>
      <c r="T192" s="2">
        <v>16.7</v>
      </c>
      <c r="U192" s="13">
        <v>7.3000000000000007</v>
      </c>
      <c r="V192" s="2">
        <f t="shared" si="19"/>
        <v>1.2</v>
      </c>
      <c r="W192" s="2">
        <f t="shared" si="20"/>
        <v>17.899999999999999</v>
      </c>
      <c r="X192" s="13">
        <f t="shared" si="21"/>
        <v>6.1000000000000014</v>
      </c>
      <c r="Y192" s="44">
        <f t="shared" si="22"/>
        <v>1.2</v>
      </c>
      <c r="Z192" s="44">
        <f t="shared" si="23"/>
        <v>19.099999999999998</v>
      </c>
      <c r="AA192" s="44">
        <f t="shared" si="24"/>
        <v>4.9000000000000021</v>
      </c>
      <c r="AB192" s="44">
        <f t="shared" si="25"/>
        <v>1.2</v>
      </c>
      <c r="AC192" s="44">
        <f t="shared" si="26"/>
        <v>20.299999999999997</v>
      </c>
      <c r="AD192" s="44">
        <f t="shared" si="27"/>
        <v>3.7000000000000028</v>
      </c>
      <c r="AE192" s="1" t="s">
        <v>21</v>
      </c>
    </row>
    <row r="193" spans="1:31" x14ac:dyDescent="0.25">
      <c r="A193" s="1">
        <v>1</v>
      </c>
      <c r="B193" s="1" t="s">
        <v>209</v>
      </c>
      <c r="C193" s="1" t="s">
        <v>17</v>
      </c>
      <c r="D193" s="4">
        <v>38574</v>
      </c>
      <c r="E193" s="13">
        <v>9047.32</v>
      </c>
      <c r="F193" s="1" t="s">
        <v>18</v>
      </c>
      <c r="G193" s="1" t="s">
        <v>19</v>
      </c>
      <c r="H193" s="1">
        <v>7</v>
      </c>
      <c r="I193" s="2">
        <v>9047.32</v>
      </c>
      <c r="J193" s="2">
        <v>0</v>
      </c>
      <c r="K193" s="2">
        <v>9047.32</v>
      </c>
      <c r="L193" s="13">
        <v>0</v>
      </c>
      <c r="M193" s="2">
        <v>0</v>
      </c>
      <c r="N193" s="2">
        <v>9047.32</v>
      </c>
      <c r="O193" s="13">
        <v>0</v>
      </c>
      <c r="P193" s="2">
        <v>0</v>
      </c>
      <c r="Q193" s="2">
        <v>9047.32</v>
      </c>
      <c r="R193" s="13">
        <v>0</v>
      </c>
      <c r="T193" s="2">
        <v>9047.32</v>
      </c>
      <c r="U193" s="13">
        <v>0</v>
      </c>
      <c r="V193" s="2">
        <f t="shared" si="19"/>
        <v>0</v>
      </c>
      <c r="W193" s="2">
        <f t="shared" si="20"/>
        <v>9047.32</v>
      </c>
      <c r="X193" s="13">
        <f t="shared" si="21"/>
        <v>0</v>
      </c>
      <c r="Y193" s="44">
        <f t="shared" si="22"/>
        <v>0</v>
      </c>
      <c r="Z193" s="44">
        <f t="shared" si="23"/>
        <v>9047.32</v>
      </c>
      <c r="AA193" s="44">
        <f t="shared" si="24"/>
        <v>0</v>
      </c>
      <c r="AB193" s="44">
        <f t="shared" si="25"/>
        <v>0</v>
      </c>
      <c r="AC193" s="44">
        <f t="shared" si="26"/>
        <v>9047.32</v>
      </c>
      <c r="AD193" s="44">
        <f t="shared" si="27"/>
        <v>0</v>
      </c>
      <c r="AE193" s="1" t="s">
        <v>21</v>
      </c>
    </row>
    <row r="194" spans="1:31" x14ac:dyDescent="0.25">
      <c r="A194" s="1">
        <v>1</v>
      </c>
      <c r="B194" s="1" t="s">
        <v>210</v>
      </c>
      <c r="C194" s="1" t="s">
        <v>17</v>
      </c>
      <c r="D194" s="4">
        <v>38574</v>
      </c>
      <c r="E194" s="13">
        <v>725</v>
      </c>
      <c r="F194" s="1" t="s">
        <v>18</v>
      </c>
      <c r="G194" s="1" t="s">
        <v>19</v>
      </c>
      <c r="H194" s="1">
        <v>7</v>
      </c>
      <c r="I194" s="2">
        <v>725</v>
      </c>
      <c r="J194" s="2">
        <v>0</v>
      </c>
      <c r="K194" s="2">
        <v>725</v>
      </c>
      <c r="L194" s="13">
        <v>0</v>
      </c>
      <c r="M194" s="2">
        <v>0</v>
      </c>
      <c r="N194" s="2">
        <v>725</v>
      </c>
      <c r="O194" s="13">
        <v>0</v>
      </c>
      <c r="P194" s="2">
        <v>0</v>
      </c>
      <c r="Q194" s="2">
        <v>725</v>
      </c>
      <c r="R194" s="13">
        <v>0</v>
      </c>
      <c r="T194" s="2">
        <v>725</v>
      </c>
      <c r="U194" s="13">
        <v>0</v>
      </c>
      <c r="V194" s="2">
        <f t="shared" si="19"/>
        <v>0</v>
      </c>
      <c r="W194" s="2">
        <f t="shared" si="20"/>
        <v>725</v>
      </c>
      <c r="X194" s="13">
        <f t="shared" si="21"/>
        <v>0</v>
      </c>
      <c r="Y194" s="44">
        <f t="shared" si="22"/>
        <v>0</v>
      </c>
      <c r="Z194" s="44">
        <f t="shared" si="23"/>
        <v>725</v>
      </c>
      <c r="AA194" s="44">
        <f t="shared" si="24"/>
        <v>0</v>
      </c>
      <c r="AB194" s="44">
        <f t="shared" si="25"/>
        <v>0</v>
      </c>
      <c r="AC194" s="44">
        <f t="shared" si="26"/>
        <v>725</v>
      </c>
      <c r="AD194" s="44">
        <f t="shared" si="27"/>
        <v>0</v>
      </c>
      <c r="AE194" s="1" t="s">
        <v>21</v>
      </c>
    </row>
    <row r="195" spans="1:31" x14ac:dyDescent="0.25">
      <c r="A195" s="1">
        <v>1</v>
      </c>
      <c r="B195" s="1" t="s">
        <v>211</v>
      </c>
      <c r="C195" s="1" t="s">
        <v>17</v>
      </c>
      <c r="D195" s="4">
        <v>38574</v>
      </c>
      <c r="E195" s="13">
        <v>1375</v>
      </c>
      <c r="F195" s="1" t="s">
        <v>18</v>
      </c>
      <c r="G195" s="1" t="s">
        <v>19</v>
      </c>
      <c r="H195" s="1">
        <v>7</v>
      </c>
      <c r="I195" s="2">
        <v>1375</v>
      </c>
      <c r="J195" s="2">
        <v>0</v>
      </c>
      <c r="K195" s="2">
        <v>1375</v>
      </c>
      <c r="L195" s="13">
        <v>0</v>
      </c>
      <c r="M195" s="2">
        <v>0</v>
      </c>
      <c r="N195" s="2">
        <v>1375</v>
      </c>
      <c r="O195" s="13">
        <v>0</v>
      </c>
      <c r="P195" s="2">
        <v>0</v>
      </c>
      <c r="Q195" s="2">
        <v>1375</v>
      </c>
      <c r="R195" s="13">
        <v>0</v>
      </c>
      <c r="T195" s="2">
        <v>1375</v>
      </c>
      <c r="U195" s="13">
        <v>0</v>
      </c>
      <c r="V195" s="2">
        <f t="shared" si="19"/>
        <v>0</v>
      </c>
      <c r="W195" s="2">
        <f t="shared" si="20"/>
        <v>1375</v>
      </c>
      <c r="X195" s="13">
        <f t="shared" si="21"/>
        <v>0</v>
      </c>
      <c r="Y195" s="44">
        <f t="shared" si="22"/>
        <v>0</v>
      </c>
      <c r="Z195" s="44">
        <f t="shared" si="23"/>
        <v>1375</v>
      </c>
      <c r="AA195" s="44">
        <f t="shared" si="24"/>
        <v>0</v>
      </c>
      <c r="AB195" s="44">
        <f t="shared" si="25"/>
        <v>0</v>
      </c>
      <c r="AC195" s="44">
        <f t="shared" si="26"/>
        <v>1375</v>
      </c>
      <c r="AD195" s="44">
        <f t="shared" si="27"/>
        <v>0</v>
      </c>
      <c r="AE195" s="1" t="s">
        <v>21</v>
      </c>
    </row>
    <row r="196" spans="1:31" x14ac:dyDescent="0.25">
      <c r="A196" s="1">
        <v>1</v>
      </c>
      <c r="B196" s="1" t="s">
        <v>212</v>
      </c>
      <c r="C196" s="1" t="s">
        <v>17</v>
      </c>
      <c r="D196" s="4">
        <v>38574</v>
      </c>
      <c r="E196" s="13">
        <v>228</v>
      </c>
      <c r="F196" s="1" t="s">
        <v>18</v>
      </c>
      <c r="G196" s="1" t="s">
        <v>19</v>
      </c>
      <c r="H196" s="1">
        <v>7</v>
      </c>
      <c r="I196" s="2">
        <v>228</v>
      </c>
      <c r="J196" s="2">
        <v>0</v>
      </c>
      <c r="K196" s="2">
        <v>228</v>
      </c>
      <c r="L196" s="13">
        <v>0</v>
      </c>
      <c r="M196" s="2">
        <v>0</v>
      </c>
      <c r="N196" s="2">
        <v>228</v>
      </c>
      <c r="O196" s="13">
        <v>0</v>
      </c>
      <c r="P196" s="2">
        <v>0</v>
      </c>
      <c r="Q196" s="2">
        <v>228</v>
      </c>
      <c r="R196" s="13">
        <v>0</v>
      </c>
      <c r="T196" s="2">
        <v>228</v>
      </c>
      <c r="U196" s="13">
        <v>0</v>
      </c>
      <c r="V196" s="2">
        <f t="shared" si="19"/>
        <v>0</v>
      </c>
      <c r="W196" s="2">
        <f t="shared" si="20"/>
        <v>228</v>
      </c>
      <c r="X196" s="13">
        <f t="shared" si="21"/>
        <v>0</v>
      </c>
      <c r="Y196" s="44">
        <f t="shared" si="22"/>
        <v>0</v>
      </c>
      <c r="Z196" s="44">
        <f t="shared" si="23"/>
        <v>228</v>
      </c>
      <c r="AA196" s="44">
        <f t="shared" si="24"/>
        <v>0</v>
      </c>
      <c r="AB196" s="44">
        <f t="shared" si="25"/>
        <v>0</v>
      </c>
      <c r="AC196" s="44">
        <f t="shared" si="26"/>
        <v>228</v>
      </c>
      <c r="AD196" s="44">
        <f t="shared" si="27"/>
        <v>0</v>
      </c>
      <c r="AE196" s="1" t="s">
        <v>21</v>
      </c>
    </row>
    <row r="197" spans="1:31" x14ac:dyDescent="0.25">
      <c r="A197" s="1">
        <v>1</v>
      </c>
      <c r="B197" s="1" t="s">
        <v>213</v>
      </c>
      <c r="C197" s="1" t="s">
        <v>17</v>
      </c>
      <c r="D197" s="4">
        <v>38574</v>
      </c>
      <c r="E197" s="13">
        <v>1760</v>
      </c>
      <c r="F197" s="1" t="s">
        <v>18</v>
      </c>
      <c r="G197" s="1" t="s">
        <v>19</v>
      </c>
      <c r="H197" s="1">
        <v>7</v>
      </c>
      <c r="I197" s="2">
        <v>1760</v>
      </c>
      <c r="J197" s="2">
        <v>0</v>
      </c>
      <c r="K197" s="2">
        <v>1760</v>
      </c>
      <c r="L197" s="13">
        <v>0</v>
      </c>
      <c r="M197" s="2">
        <v>0</v>
      </c>
      <c r="N197" s="2">
        <v>1760</v>
      </c>
      <c r="O197" s="13">
        <v>0</v>
      </c>
      <c r="P197" s="2">
        <v>0</v>
      </c>
      <c r="Q197" s="2">
        <v>1760</v>
      </c>
      <c r="R197" s="13">
        <v>0</v>
      </c>
      <c r="T197" s="2">
        <v>1760</v>
      </c>
      <c r="U197" s="13">
        <v>0</v>
      </c>
      <c r="V197" s="2">
        <f t="shared" si="19"/>
        <v>0</v>
      </c>
      <c r="W197" s="2">
        <f t="shared" si="20"/>
        <v>1760</v>
      </c>
      <c r="X197" s="13">
        <f t="shared" si="21"/>
        <v>0</v>
      </c>
      <c r="Y197" s="44">
        <f t="shared" si="22"/>
        <v>0</v>
      </c>
      <c r="Z197" s="44">
        <f t="shared" si="23"/>
        <v>1760</v>
      </c>
      <c r="AA197" s="44">
        <f t="shared" si="24"/>
        <v>0</v>
      </c>
      <c r="AB197" s="44">
        <f t="shared" si="25"/>
        <v>0</v>
      </c>
      <c r="AC197" s="44">
        <f t="shared" si="26"/>
        <v>1760</v>
      </c>
      <c r="AD197" s="44">
        <f t="shared" si="27"/>
        <v>0</v>
      </c>
      <c r="AE197" s="1" t="s">
        <v>21</v>
      </c>
    </row>
    <row r="198" spans="1:31" x14ac:dyDescent="0.25">
      <c r="A198" s="1">
        <v>1</v>
      </c>
      <c r="B198" s="1" t="s">
        <v>214</v>
      </c>
      <c r="C198" s="1" t="s">
        <v>17</v>
      </c>
      <c r="D198" s="4">
        <v>38574</v>
      </c>
      <c r="E198" s="13">
        <v>131.35</v>
      </c>
      <c r="F198" s="1" t="s">
        <v>18</v>
      </c>
      <c r="G198" s="1" t="s">
        <v>19</v>
      </c>
      <c r="H198" s="1">
        <v>7</v>
      </c>
      <c r="I198" s="2">
        <v>131.35</v>
      </c>
      <c r="J198" s="2">
        <v>0</v>
      </c>
      <c r="K198" s="2">
        <v>131.35</v>
      </c>
      <c r="L198" s="13">
        <v>0</v>
      </c>
      <c r="M198" s="2">
        <v>0</v>
      </c>
      <c r="N198" s="2">
        <v>131.35</v>
      </c>
      <c r="O198" s="13">
        <v>0</v>
      </c>
      <c r="P198" s="2">
        <v>0</v>
      </c>
      <c r="Q198" s="2">
        <v>131.35</v>
      </c>
      <c r="R198" s="13">
        <v>0</v>
      </c>
      <c r="T198" s="2">
        <v>131.35</v>
      </c>
      <c r="U198" s="13">
        <v>0</v>
      </c>
      <c r="V198" s="2">
        <f t="shared" si="19"/>
        <v>0</v>
      </c>
      <c r="W198" s="2">
        <f t="shared" si="20"/>
        <v>131.35</v>
      </c>
      <c r="X198" s="13">
        <f t="shared" si="21"/>
        <v>0</v>
      </c>
      <c r="Y198" s="44">
        <f t="shared" si="22"/>
        <v>0</v>
      </c>
      <c r="Z198" s="44">
        <f t="shared" si="23"/>
        <v>131.35</v>
      </c>
      <c r="AA198" s="44">
        <f t="shared" si="24"/>
        <v>0</v>
      </c>
      <c r="AB198" s="44">
        <f t="shared" si="25"/>
        <v>0</v>
      </c>
      <c r="AC198" s="44">
        <f t="shared" si="26"/>
        <v>131.35</v>
      </c>
      <c r="AD198" s="44">
        <f t="shared" si="27"/>
        <v>0</v>
      </c>
      <c r="AE198" s="1" t="s">
        <v>21</v>
      </c>
    </row>
    <row r="199" spans="1:31" x14ac:dyDescent="0.25">
      <c r="A199" s="1">
        <v>1</v>
      </c>
      <c r="B199" s="1" t="s">
        <v>215</v>
      </c>
      <c r="C199" s="1" t="s">
        <v>17</v>
      </c>
      <c r="D199" s="4">
        <v>38588</v>
      </c>
      <c r="E199" s="13">
        <v>100000</v>
      </c>
      <c r="F199" s="1" t="s">
        <v>18</v>
      </c>
      <c r="G199" s="1" t="s">
        <v>19</v>
      </c>
      <c r="H199" s="1">
        <v>50</v>
      </c>
      <c r="I199" s="2">
        <v>19833.330000000002</v>
      </c>
      <c r="J199" s="2">
        <v>2000</v>
      </c>
      <c r="K199" s="2">
        <v>21833.33</v>
      </c>
      <c r="L199" s="13">
        <v>78166.67</v>
      </c>
      <c r="M199" s="2">
        <v>2000</v>
      </c>
      <c r="N199" s="2">
        <v>23833.33</v>
      </c>
      <c r="O199" s="13">
        <v>76166.67</v>
      </c>
      <c r="P199" s="2">
        <v>2000</v>
      </c>
      <c r="Q199" s="2">
        <v>25833.33</v>
      </c>
      <c r="R199" s="13">
        <v>74166.67</v>
      </c>
      <c r="S199" s="2">
        <v>2000</v>
      </c>
      <c r="T199" s="2">
        <v>27833.33</v>
      </c>
      <c r="U199" s="13">
        <v>72166.67</v>
      </c>
      <c r="V199" s="2">
        <f t="shared" si="19"/>
        <v>2000</v>
      </c>
      <c r="W199" s="2">
        <f t="shared" si="20"/>
        <v>29833.33</v>
      </c>
      <c r="X199" s="13">
        <f t="shared" si="21"/>
        <v>70166.67</v>
      </c>
      <c r="Y199" s="44">
        <f t="shared" si="22"/>
        <v>2000</v>
      </c>
      <c r="Z199" s="44">
        <f t="shared" si="23"/>
        <v>31833.33</v>
      </c>
      <c r="AA199" s="44">
        <f t="shared" si="24"/>
        <v>68166.67</v>
      </c>
      <c r="AB199" s="44">
        <f t="shared" si="25"/>
        <v>2000</v>
      </c>
      <c r="AC199" s="44">
        <f t="shared" si="26"/>
        <v>33833.33</v>
      </c>
      <c r="AD199" s="44">
        <f t="shared" si="27"/>
        <v>66166.67</v>
      </c>
      <c r="AE199" s="1" t="s">
        <v>21</v>
      </c>
    </row>
    <row r="200" spans="1:31" x14ac:dyDescent="0.25">
      <c r="A200" s="1">
        <v>1</v>
      </c>
      <c r="B200" s="1" t="s">
        <v>216</v>
      </c>
      <c r="C200" s="1" t="s">
        <v>17</v>
      </c>
      <c r="D200" s="4">
        <v>38625</v>
      </c>
      <c r="E200" s="13">
        <v>100000</v>
      </c>
      <c r="F200" s="1" t="s">
        <v>18</v>
      </c>
      <c r="G200" s="1" t="s">
        <v>19</v>
      </c>
      <c r="H200" s="1">
        <v>50</v>
      </c>
      <c r="I200" s="2">
        <v>19666.669999999998</v>
      </c>
      <c r="J200" s="2">
        <v>2000</v>
      </c>
      <c r="K200" s="2">
        <v>21666.67</v>
      </c>
      <c r="L200" s="13">
        <v>78333.33</v>
      </c>
      <c r="M200" s="2">
        <v>2000</v>
      </c>
      <c r="N200" s="2">
        <v>23666.67</v>
      </c>
      <c r="O200" s="13">
        <v>76333.33</v>
      </c>
      <c r="P200" s="2">
        <v>2000</v>
      </c>
      <c r="Q200" s="2">
        <v>25666.67</v>
      </c>
      <c r="R200" s="13">
        <v>74333.33</v>
      </c>
      <c r="S200" s="2">
        <v>2000</v>
      </c>
      <c r="T200" s="2">
        <v>27666.67</v>
      </c>
      <c r="U200" s="13">
        <v>72333.33</v>
      </c>
      <c r="V200" s="2">
        <f t="shared" si="19"/>
        <v>2000</v>
      </c>
      <c r="W200" s="2">
        <f t="shared" si="20"/>
        <v>29666.67</v>
      </c>
      <c r="X200" s="13">
        <f t="shared" si="21"/>
        <v>70333.33</v>
      </c>
      <c r="Y200" s="44">
        <f t="shared" si="22"/>
        <v>2000</v>
      </c>
      <c r="Z200" s="44">
        <f t="shared" si="23"/>
        <v>31666.67</v>
      </c>
      <c r="AA200" s="44">
        <f t="shared" si="24"/>
        <v>68333.33</v>
      </c>
      <c r="AB200" s="44">
        <f t="shared" si="25"/>
        <v>2000</v>
      </c>
      <c r="AC200" s="44">
        <f t="shared" si="26"/>
        <v>33666.67</v>
      </c>
      <c r="AD200" s="44">
        <f t="shared" si="27"/>
        <v>66333.33</v>
      </c>
      <c r="AE200" s="1" t="s">
        <v>21</v>
      </c>
    </row>
    <row r="201" spans="1:31" x14ac:dyDescent="0.25">
      <c r="A201" s="1">
        <v>1</v>
      </c>
      <c r="B201" s="1" t="s">
        <v>217</v>
      </c>
      <c r="C201" s="1" t="s">
        <v>17</v>
      </c>
      <c r="D201" s="4">
        <v>38631</v>
      </c>
      <c r="E201" s="13">
        <v>189244.48</v>
      </c>
      <c r="F201" s="1" t="s">
        <v>18</v>
      </c>
      <c r="G201" s="1" t="s">
        <v>19</v>
      </c>
      <c r="H201" s="1">
        <v>50</v>
      </c>
      <c r="I201" s="2">
        <v>36902.68</v>
      </c>
      <c r="J201" s="2">
        <v>3784.89</v>
      </c>
      <c r="K201" s="2">
        <v>40687.57</v>
      </c>
      <c r="L201" s="13">
        <v>148556.91</v>
      </c>
      <c r="M201" s="2">
        <v>3784.8896000000004</v>
      </c>
      <c r="N201" s="2">
        <v>44472.459600000002</v>
      </c>
      <c r="O201" s="13">
        <v>144772.02040000001</v>
      </c>
      <c r="P201" s="2">
        <v>3784.8896000000004</v>
      </c>
      <c r="Q201" s="2">
        <v>48257.349200000004</v>
      </c>
      <c r="R201" s="13">
        <v>140987.13080000001</v>
      </c>
      <c r="S201" s="2">
        <v>3784.8896000000004</v>
      </c>
      <c r="T201" s="2">
        <v>52042.238800000006</v>
      </c>
      <c r="U201" s="13">
        <v>137202.24119999999</v>
      </c>
      <c r="V201" s="2">
        <f t="shared" si="19"/>
        <v>3784.8896000000004</v>
      </c>
      <c r="W201" s="2">
        <f t="shared" si="20"/>
        <v>55827.128400000009</v>
      </c>
      <c r="X201" s="13">
        <f t="shared" si="21"/>
        <v>133417.35159999999</v>
      </c>
      <c r="Y201" s="44">
        <f t="shared" si="22"/>
        <v>3784.8896000000004</v>
      </c>
      <c r="Z201" s="44">
        <f t="shared" si="23"/>
        <v>59612.018000000011</v>
      </c>
      <c r="AA201" s="44">
        <f t="shared" si="24"/>
        <v>129632.462</v>
      </c>
      <c r="AB201" s="44">
        <f t="shared" si="25"/>
        <v>3784.8896000000004</v>
      </c>
      <c r="AC201" s="44">
        <f t="shared" si="26"/>
        <v>63396.907600000013</v>
      </c>
      <c r="AD201" s="44">
        <f t="shared" si="27"/>
        <v>125847.5724</v>
      </c>
      <c r="AE201" s="1" t="s">
        <v>21</v>
      </c>
    </row>
    <row r="202" spans="1:31" x14ac:dyDescent="0.25">
      <c r="A202" s="1">
        <v>1</v>
      </c>
      <c r="B202" s="1" t="s">
        <v>218</v>
      </c>
      <c r="C202" s="1" t="s">
        <v>17</v>
      </c>
      <c r="D202" s="4">
        <v>38692</v>
      </c>
      <c r="E202" s="13">
        <v>58437.919999999998</v>
      </c>
      <c r="F202" s="1" t="s">
        <v>38</v>
      </c>
      <c r="G202" s="1" t="s">
        <v>19</v>
      </c>
      <c r="H202" s="1">
        <v>50</v>
      </c>
      <c r="I202" s="2">
        <v>11200.62</v>
      </c>
      <c r="J202" s="2">
        <v>1168.76</v>
      </c>
      <c r="K202" s="2">
        <v>12369.380000000001</v>
      </c>
      <c r="L202" s="13">
        <v>46068.539999999994</v>
      </c>
      <c r="M202" s="2">
        <v>1168.7583999999999</v>
      </c>
      <c r="N202" s="2">
        <v>13538.138400000002</v>
      </c>
      <c r="O202" s="13">
        <v>44899.781599999995</v>
      </c>
      <c r="P202" s="2">
        <v>1168.7583999999999</v>
      </c>
      <c r="Q202" s="2">
        <v>14706.896800000002</v>
      </c>
      <c r="R202" s="13">
        <v>43731.023199999996</v>
      </c>
      <c r="S202" s="2">
        <v>1168.7583999999999</v>
      </c>
      <c r="T202" s="2">
        <v>15875.655200000003</v>
      </c>
      <c r="U202" s="13">
        <v>42562.264799999997</v>
      </c>
      <c r="V202" s="2">
        <f t="shared" si="19"/>
        <v>1168.7583999999999</v>
      </c>
      <c r="W202" s="2">
        <f t="shared" si="20"/>
        <v>17044.413600000003</v>
      </c>
      <c r="X202" s="13">
        <f t="shared" si="21"/>
        <v>41393.506399999998</v>
      </c>
      <c r="Y202" s="44">
        <f t="shared" si="22"/>
        <v>1168.7583999999999</v>
      </c>
      <c r="Z202" s="44">
        <f t="shared" si="23"/>
        <v>18213.172000000002</v>
      </c>
      <c r="AA202" s="44">
        <f t="shared" si="24"/>
        <v>40224.747999999992</v>
      </c>
      <c r="AB202" s="44">
        <f t="shared" si="25"/>
        <v>1168.7583999999999</v>
      </c>
      <c r="AC202" s="44">
        <f t="shared" si="26"/>
        <v>19381.930400000001</v>
      </c>
      <c r="AD202" s="44">
        <f t="shared" si="27"/>
        <v>39055.989600000001</v>
      </c>
      <c r="AE202" s="1" t="s">
        <v>21</v>
      </c>
    </row>
    <row r="203" spans="1:31" x14ac:dyDescent="0.25">
      <c r="A203" s="1">
        <v>1</v>
      </c>
      <c r="B203" s="1" t="s">
        <v>219</v>
      </c>
      <c r="C203" s="1" t="s">
        <v>17</v>
      </c>
      <c r="D203" s="4">
        <v>38695</v>
      </c>
      <c r="E203" s="13">
        <v>63.98</v>
      </c>
      <c r="F203" s="1" t="s">
        <v>18</v>
      </c>
      <c r="G203" s="1" t="s">
        <v>19</v>
      </c>
      <c r="H203" s="1">
        <v>5</v>
      </c>
      <c r="I203" s="2">
        <v>63.98</v>
      </c>
      <c r="J203" s="2">
        <v>0</v>
      </c>
      <c r="K203" s="2">
        <v>63.98</v>
      </c>
      <c r="L203" s="13">
        <v>0</v>
      </c>
      <c r="M203" s="2">
        <v>0</v>
      </c>
      <c r="N203" s="2">
        <v>63.98</v>
      </c>
      <c r="O203" s="13">
        <v>0</v>
      </c>
      <c r="P203" s="2">
        <v>0</v>
      </c>
      <c r="Q203" s="2">
        <v>63.98</v>
      </c>
      <c r="R203" s="13">
        <v>0</v>
      </c>
      <c r="T203" s="2">
        <v>63.98</v>
      </c>
      <c r="U203" s="13">
        <v>0</v>
      </c>
      <c r="V203" s="2">
        <f t="shared" ref="V203:V266" si="28">IF(T203&gt;=E203, 0, ((E203/H203)/12*12))</f>
        <v>0</v>
      </c>
      <c r="W203" s="2">
        <f t="shared" ref="W203:W266" si="29">T203+V203</f>
        <v>63.98</v>
      </c>
      <c r="X203" s="13">
        <f t="shared" ref="X203:X266" si="30">E203-W203</f>
        <v>0</v>
      </c>
      <c r="Y203" s="44">
        <f t="shared" ref="Y203:Y266" si="31">IF(W203&gt;=E203, 0, ((E203/H203)/12*12))</f>
        <v>0</v>
      </c>
      <c r="Z203" s="44">
        <f t="shared" ref="Z203:Z266" si="32">W203+Y203</f>
        <v>63.98</v>
      </c>
      <c r="AA203" s="44">
        <f t="shared" ref="AA203:AA266" si="33">E203-Z203</f>
        <v>0</v>
      </c>
      <c r="AB203" s="44">
        <f t="shared" ref="AB203:AB266" si="34">IF(Z203&gt;=E203, 0, ((E203/H203)/12*12))</f>
        <v>0</v>
      </c>
      <c r="AC203" s="44">
        <f t="shared" ref="AC203:AC266" si="35">Z203+AB203</f>
        <v>63.98</v>
      </c>
      <c r="AD203" s="44">
        <f t="shared" ref="AD203:AD266" si="36">E203-AC203</f>
        <v>0</v>
      </c>
      <c r="AE203" s="1" t="s">
        <v>21</v>
      </c>
    </row>
    <row r="204" spans="1:31" x14ac:dyDescent="0.25">
      <c r="A204" s="1">
        <v>1</v>
      </c>
      <c r="B204" s="1" t="s">
        <v>220</v>
      </c>
      <c r="C204" s="1" t="s">
        <v>17</v>
      </c>
      <c r="D204" s="4">
        <v>38695</v>
      </c>
      <c r="E204" s="13">
        <v>2396.4</v>
      </c>
      <c r="F204" s="1" t="s">
        <v>18</v>
      </c>
      <c r="G204" s="1" t="s">
        <v>19</v>
      </c>
      <c r="H204" s="1">
        <v>10</v>
      </c>
      <c r="I204" s="2">
        <v>2296.5500000000002</v>
      </c>
      <c r="J204" s="2">
        <v>99.85</v>
      </c>
      <c r="K204" s="2">
        <v>2396.4</v>
      </c>
      <c r="L204" s="13">
        <v>0</v>
      </c>
      <c r="M204" s="2">
        <v>0</v>
      </c>
      <c r="N204" s="2">
        <v>2396.4</v>
      </c>
      <c r="O204" s="13">
        <v>0</v>
      </c>
      <c r="P204" s="2">
        <v>0</v>
      </c>
      <c r="Q204" s="2">
        <v>2396.4</v>
      </c>
      <c r="R204" s="13">
        <v>0</v>
      </c>
      <c r="T204" s="2">
        <v>2396.4</v>
      </c>
      <c r="U204" s="13">
        <v>0</v>
      </c>
      <c r="V204" s="2">
        <f t="shared" si="28"/>
        <v>0</v>
      </c>
      <c r="W204" s="2">
        <f t="shared" si="29"/>
        <v>2396.4</v>
      </c>
      <c r="X204" s="13">
        <f t="shared" si="30"/>
        <v>0</v>
      </c>
      <c r="Y204" s="44">
        <f t="shared" si="31"/>
        <v>0</v>
      </c>
      <c r="Z204" s="44">
        <f t="shared" si="32"/>
        <v>2396.4</v>
      </c>
      <c r="AA204" s="44">
        <f t="shared" si="33"/>
        <v>0</v>
      </c>
      <c r="AB204" s="44">
        <f t="shared" si="34"/>
        <v>0</v>
      </c>
      <c r="AC204" s="44">
        <f t="shared" si="35"/>
        <v>2396.4</v>
      </c>
      <c r="AD204" s="44">
        <f t="shared" si="36"/>
        <v>0</v>
      </c>
      <c r="AE204" s="1" t="s">
        <v>21</v>
      </c>
    </row>
    <row r="205" spans="1:31" x14ac:dyDescent="0.25">
      <c r="A205" s="1">
        <v>1</v>
      </c>
      <c r="B205" s="1" t="s">
        <v>221</v>
      </c>
      <c r="C205" s="1" t="s">
        <v>17</v>
      </c>
      <c r="D205" s="4">
        <v>38723</v>
      </c>
      <c r="E205" s="13">
        <v>125</v>
      </c>
      <c r="F205" s="1" t="s">
        <v>18</v>
      </c>
      <c r="G205" s="1" t="s">
        <v>19</v>
      </c>
      <c r="H205" s="1">
        <v>10</v>
      </c>
      <c r="I205" s="2">
        <v>118.75</v>
      </c>
      <c r="J205" s="2">
        <v>6.25</v>
      </c>
      <c r="K205" s="2">
        <v>125</v>
      </c>
      <c r="L205" s="13">
        <v>0</v>
      </c>
      <c r="M205" s="2">
        <v>0</v>
      </c>
      <c r="N205" s="2">
        <v>125</v>
      </c>
      <c r="O205" s="13">
        <v>0</v>
      </c>
      <c r="P205" s="2">
        <v>0</v>
      </c>
      <c r="Q205" s="2">
        <v>125</v>
      </c>
      <c r="R205" s="13">
        <v>0</v>
      </c>
      <c r="T205" s="2">
        <v>125</v>
      </c>
      <c r="U205" s="13">
        <v>0</v>
      </c>
      <c r="V205" s="2">
        <f t="shared" si="28"/>
        <v>0</v>
      </c>
      <c r="W205" s="2">
        <f t="shared" si="29"/>
        <v>125</v>
      </c>
      <c r="X205" s="13">
        <f t="shared" si="30"/>
        <v>0</v>
      </c>
      <c r="Y205" s="44">
        <f t="shared" si="31"/>
        <v>0</v>
      </c>
      <c r="Z205" s="44">
        <f t="shared" si="32"/>
        <v>125</v>
      </c>
      <c r="AA205" s="44">
        <f t="shared" si="33"/>
        <v>0</v>
      </c>
      <c r="AB205" s="44">
        <f t="shared" si="34"/>
        <v>0</v>
      </c>
      <c r="AC205" s="44">
        <f t="shared" si="35"/>
        <v>125</v>
      </c>
      <c r="AD205" s="44">
        <f t="shared" si="36"/>
        <v>0</v>
      </c>
      <c r="AE205" s="1" t="s">
        <v>21</v>
      </c>
    </row>
    <row r="206" spans="1:31" x14ac:dyDescent="0.25">
      <c r="A206" s="1">
        <v>1</v>
      </c>
      <c r="B206" s="1" t="s">
        <v>222</v>
      </c>
      <c r="C206" s="1" t="s">
        <v>17</v>
      </c>
      <c r="D206" s="4">
        <v>38723</v>
      </c>
      <c r="E206" s="13">
        <v>60</v>
      </c>
      <c r="F206" s="1" t="s">
        <v>18</v>
      </c>
      <c r="G206" s="1" t="s">
        <v>19</v>
      </c>
      <c r="H206" s="1">
        <v>10</v>
      </c>
      <c r="I206" s="2">
        <v>57</v>
      </c>
      <c r="J206" s="2">
        <v>3</v>
      </c>
      <c r="K206" s="2">
        <v>60</v>
      </c>
      <c r="L206" s="13">
        <v>0</v>
      </c>
      <c r="M206" s="2">
        <v>0</v>
      </c>
      <c r="N206" s="2">
        <v>60</v>
      </c>
      <c r="O206" s="13">
        <v>0</v>
      </c>
      <c r="P206" s="2">
        <v>0</v>
      </c>
      <c r="Q206" s="2">
        <v>60</v>
      </c>
      <c r="R206" s="13">
        <v>0</v>
      </c>
      <c r="T206" s="2">
        <v>60</v>
      </c>
      <c r="U206" s="13">
        <v>0</v>
      </c>
      <c r="V206" s="2">
        <f t="shared" si="28"/>
        <v>0</v>
      </c>
      <c r="W206" s="2">
        <f t="shared" si="29"/>
        <v>60</v>
      </c>
      <c r="X206" s="13">
        <f t="shared" si="30"/>
        <v>0</v>
      </c>
      <c r="Y206" s="44">
        <f t="shared" si="31"/>
        <v>0</v>
      </c>
      <c r="Z206" s="44">
        <f t="shared" si="32"/>
        <v>60</v>
      </c>
      <c r="AA206" s="44">
        <f t="shared" si="33"/>
        <v>0</v>
      </c>
      <c r="AB206" s="44">
        <f t="shared" si="34"/>
        <v>0</v>
      </c>
      <c r="AC206" s="44">
        <f t="shared" si="35"/>
        <v>60</v>
      </c>
      <c r="AD206" s="44">
        <f t="shared" si="36"/>
        <v>0</v>
      </c>
      <c r="AE206" s="1" t="s">
        <v>21</v>
      </c>
    </row>
    <row r="207" spans="1:31" x14ac:dyDescent="0.25">
      <c r="A207" s="1">
        <v>1</v>
      </c>
      <c r="B207" s="1" t="s">
        <v>223</v>
      </c>
      <c r="C207" s="1" t="s">
        <v>17</v>
      </c>
      <c r="D207" s="4">
        <v>38728</v>
      </c>
      <c r="E207" s="13">
        <v>586</v>
      </c>
      <c r="F207" s="1" t="s">
        <v>18</v>
      </c>
      <c r="G207" s="1" t="s">
        <v>19</v>
      </c>
      <c r="H207" s="1">
        <v>50</v>
      </c>
      <c r="I207" s="2">
        <v>111.34</v>
      </c>
      <c r="J207" s="2">
        <v>11.72</v>
      </c>
      <c r="K207" s="2">
        <v>123.06</v>
      </c>
      <c r="L207" s="13">
        <v>462.94</v>
      </c>
      <c r="M207" s="2">
        <v>11.72</v>
      </c>
      <c r="N207" s="2">
        <v>134.78</v>
      </c>
      <c r="O207" s="13">
        <v>451.22</v>
      </c>
      <c r="P207" s="2">
        <v>11.72</v>
      </c>
      <c r="Q207" s="2">
        <v>146.5</v>
      </c>
      <c r="R207" s="13">
        <v>439.5</v>
      </c>
      <c r="S207" s="2">
        <v>11.72</v>
      </c>
      <c r="T207" s="2">
        <v>158.22</v>
      </c>
      <c r="U207" s="13">
        <v>427.78</v>
      </c>
      <c r="V207" s="2">
        <f t="shared" si="28"/>
        <v>11.72</v>
      </c>
      <c r="W207" s="2">
        <f t="shared" si="29"/>
        <v>169.94</v>
      </c>
      <c r="X207" s="13">
        <f t="shared" si="30"/>
        <v>416.06</v>
      </c>
      <c r="Y207" s="44">
        <f t="shared" si="31"/>
        <v>11.72</v>
      </c>
      <c r="Z207" s="44">
        <f t="shared" si="32"/>
        <v>181.66</v>
      </c>
      <c r="AA207" s="44">
        <f t="shared" si="33"/>
        <v>404.34000000000003</v>
      </c>
      <c r="AB207" s="44">
        <f t="shared" si="34"/>
        <v>11.72</v>
      </c>
      <c r="AC207" s="44">
        <f t="shared" si="35"/>
        <v>193.38</v>
      </c>
      <c r="AD207" s="44">
        <f t="shared" si="36"/>
        <v>392.62</v>
      </c>
      <c r="AE207" s="1" t="s">
        <v>21</v>
      </c>
    </row>
    <row r="208" spans="1:31" x14ac:dyDescent="0.25">
      <c r="A208" s="1">
        <v>1</v>
      </c>
      <c r="B208" s="1" t="s">
        <v>224</v>
      </c>
      <c r="C208" s="1" t="s">
        <v>17</v>
      </c>
      <c r="D208" s="4">
        <v>38749</v>
      </c>
      <c r="E208" s="13">
        <v>195</v>
      </c>
      <c r="F208" s="1" t="s">
        <v>18</v>
      </c>
      <c r="G208" s="1" t="s">
        <v>19</v>
      </c>
      <c r="H208" s="1">
        <v>20</v>
      </c>
      <c r="I208" s="2">
        <v>91.81</v>
      </c>
      <c r="J208" s="2">
        <v>9.75</v>
      </c>
      <c r="K208" s="2">
        <v>101.56</v>
      </c>
      <c r="L208" s="13">
        <v>93.44</v>
      </c>
      <c r="M208" s="2">
        <v>9.75</v>
      </c>
      <c r="N208" s="2">
        <v>111.31</v>
      </c>
      <c r="O208" s="13">
        <v>83.69</v>
      </c>
      <c r="P208" s="2">
        <v>9.75</v>
      </c>
      <c r="Q208" s="2">
        <v>121.06</v>
      </c>
      <c r="R208" s="13">
        <v>73.94</v>
      </c>
      <c r="S208" s="2">
        <v>9.75</v>
      </c>
      <c r="T208" s="2">
        <v>130.81</v>
      </c>
      <c r="U208" s="13">
        <v>64.19</v>
      </c>
      <c r="V208" s="2">
        <f t="shared" si="28"/>
        <v>9.75</v>
      </c>
      <c r="W208" s="2">
        <f t="shared" si="29"/>
        <v>140.56</v>
      </c>
      <c r="X208" s="13">
        <f t="shared" si="30"/>
        <v>54.44</v>
      </c>
      <c r="Y208" s="44">
        <f t="shared" si="31"/>
        <v>9.75</v>
      </c>
      <c r="Z208" s="44">
        <f t="shared" si="32"/>
        <v>150.31</v>
      </c>
      <c r="AA208" s="44">
        <f t="shared" si="33"/>
        <v>44.69</v>
      </c>
      <c r="AB208" s="44">
        <f t="shared" si="34"/>
        <v>9.75</v>
      </c>
      <c r="AC208" s="44">
        <f t="shared" si="35"/>
        <v>160.06</v>
      </c>
      <c r="AD208" s="44">
        <f t="shared" si="36"/>
        <v>34.94</v>
      </c>
      <c r="AE208" s="1" t="s">
        <v>21</v>
      </c>
    </row>
    <row r="209" spans="1:31" x14ac:dyDescent="0.25">
      <c r="A209" s="1">
        <v>1</v>
      </c>
      <c r="B209" s="1" t="s">
        <v>225</v>
      </c>
      <c r="C209" s="1" t="s">
        <v>17</v>
      </c>
      <c r="D209" s="4">
        <v>38749</v>
      </c>
      <c r="E209" s="13">
        <v>6488.89</v>
      </c>
      <c r="F209" s="1" t="s">
        <v>38</v>
      </c>
      <c r="G209" s="1" t="s">
        <v>19</v>
      </c>
      <c r="H209" s="1">
        <v>50</v>
      </c>
      <c r="I209" s="2">
        <v>1222.0899999999999</v>
      </c>
      <c r="J209" s="2">
        <v>129.78</v>
      </c>
      <c r="K209" s="2">
        <v>1351.87</v>
      </c>
      <c r="L209" s="13">
        <v>5137.0200000000004</v>
      </c>
      <c r="M209" s="2">
        <v>129.77780000000001</v>
      </c>
      <c r="N209" s="2">
        <v>1481.6478</v>
      </c>
      <c r="O209" s="13">
        <v>5007.2422000000006</v>
      </c>
      <c r="P209" s="2">
        <v>129.77780000000001</v>
      </c>
      <c r="Q209" s="2">
        <v>1611.4256</v>
      </c>
      <c r="R209" s="13">
        <v>4877.4644000000008</v>
      </c>
      <c r="S209" s="2">
        <v>129.77780000000001</v>
      </c>
      <c r="T209" s="2">
        <v>1741.2034000000001</v>
      </c>
      <c r="U209" s="13">
        <v>4747.6866</v>
      </c>
      <c r="V209" s="2">
        <f t="shared" si="28"/>
        <v>129.77780000000001</v>
      </c>
      <c r="W209" s="2">
        <f t="shared" si="29"/>
        <v>1870.9812000000002</v>
      </c>
      <c r="X209" s="13">
        <f t="shared" si="30"/>
        <v>4617.9088000000002</v>
      </c>
      <c r="Y209" s="44">
        <f t="shared" si="31"/>
        <v>129.77780000000001</v>
      </c>
      <c r="Z209" s="44">
        <f t="shared" si="32"/>
        <v>2000.7590000000002</v>
      </c>
      <c r="AA209" s="44">
        <f t="shared" si="33"/>
        <v>4488.1310000000003</v>
      </c>
      <c r="AB209" s="44">
        <f t="shared" si="34"/>
        <v>129.77780000000001</v>
      </c>
      <c r="AC209" s="44">
        <f t="shared" si="35"/>
        <v>2130.5368000000003</v>
      </c>
      <c r="AD209" s="44">
        <f t="shared" si="36"/>
        <v>4358.3531999999996</v>
      </c>
      <c r="AE209" s="1" t="s">
        <v>21</v>
      </c>
    </row>
    <row r="210" spans="1:31" x14ac:dyDescent="0.25">
      <c r="A210" s="1">
        <v>1</v>
      </c>
      <c r="B210" s="1" t="s">
        <v>226</v>
      </c>
      <c r="C210" s="1" t="s">
        <v>17</v>
      </c>
      <c r="D210" s="4">
        <v>38762</v>
      </c>
      <c r="E210" s="13">
        <v>27.24</v>
      </c>
      <c r="F210" s="1" t="s">
        <v>18</v>
      </c>
      <c r="G210" s="1" t="s">
        <v>19</v>
      </c>
      <c r="H210" s="1">
        <v>20</v>
      </c>
      <c r="I210" s="2">
        <v>12.81</v>
      </c>
      <c r="J210" s="2">
        <v>1.36</v>
      </c>
      <c r="K210" s="2">
        <v>14.17</v>
      </c>
      <c r="L210" s="13">
        <v>13.069999999999999</v>
      </c>
      <c r="M210" s="2">
        <v>1.3619999999999999</v>
      </c>
      <c r="N210" s="2">
        <v>15.532</v>
      </c>
      <c r="O210" s="13">
        <v>11.707999999999998</v>
      </c>
      <c r="P210" s="2">
        <v>1.3619999999999999</v>
      </c>
      <c r="Q210" s="2">
        <v>16.893999999999998</v>
      </c>
      <c r="R210" s="13">
        <v>10.346</v>
      </c>
      <c r="S210" s="2">
        <v>1.3619999999999999</v>
      </c>
      <c r="T210" s="2">
        <v>18.255999999999997</v>
      </c>
      <c r="U210" s="13">
        <v>8.9840000000000018</v>
      </c>
      <c r="V210" s="2">
        <f t="shared" si="28"/>
        <v>1.3619999999999999</v>
      </c>
      <c r="W210" s="2">
        <f t="shared" si="29"/>
        <v>19.617999999999995</v>
      </c>
      <c r="X210" s="13">
        <f t="shared" si="30"/>
        <v>7.6220000000000034</v>
      </c>
      <c r="Y210" s="44">
        <f t="shared" si="31"/>
        <v>1.3619999999999999</v>
      </c>
      <c r="Z210" s="44">
        <f t="shared" si="32"/>
        <v>20.979999999999993</v>
      </c>
      <c r="AA210" s="44">
        <f t="shared" si="33"/>
        <v>6.2600000000000051</v>
      </c>
      <c r="AB210" s="44">
        <f t="shared" si="34"/>
        <v>1.3619999999999999</v>
      </c>
      <c r="AC210" s="44">
        <f t="shared" si="35"/>
        <v>22.341999999999992</v>
      </c>
      <c r="AD210" s="44">
        <f t="shared" si="36"/>
        <v>4.8980000000000068</v>
      </c>
      <c r="AE210" s="1" t="s">
        <v>21</v>
      </c>
    </row>
    <row r="211" spans="1:31" x14ac:dyDescent="0.25">
      <c r="A211" s="1">
        <v>1</v>
      </c>
      <c r="B211" s="1" t="s">
        <v>227</v>
      </c>
      <c r="C211" s="1" t="s">
        <v>17</v>
      </c>
      <c r="D211" s="4">
        <v>38769</v>
      </c>
      <c r="E211" s="13">
        <v>192</v>
      </c>
      <c r="F211" s="1" t="s">
        <v>18</v>
      </c>
      <c r="G211" s="1" t="s">
        <v>19</v>
      </c>
      <c r="H211" s="1">
        <v>20</v>
      </c>
      <c r="I211" s="2">
        <v>90.4</v>
      </c>
      <c r="J211" s="2">
        <v>9.6</v>
      </c>
      <c r="K211" s="2">
        <v>100</v>
      </c>
      <c r="L211" s="13">
        <v>92</v>
      </c>
      <c r="M211" s="2">
        <v>9.6</v>
      </c>
      <c r="N211" s="2">
        <v>109.6</v>
      </c>
      <c r="O211" s="13">
        <v>82.4</v>
      </c>
      <c r="P211" s="2">
        <v>9.6</v>
      </c>
      <c r="Q211" s="2">
        <v>119.19999999999999</v>
      </c>
      <c r="R211" s="13">
        <v>72.800000000000011</v>
      </c>
      <c r="S211" s="2">
        <v>9.6</v>
      </c>
      <c r="T211" s="2">
        <v>128.79999999999998</v>
      </c>
      <c r="U211" s="13">
        <v>63.200000000000017</v>
      </c>
      <c r="V211" s="2">
        <f t="shared" si="28"/>
        <v>9.6</v>
      </c>
      <c r="W211" s="2">
        <f t="shared" si="29"/>
        <v>138.39999999999998</v>
      </c>
      <c r="X211" s="13">
        <f t="shared" si="30"/>
        <v>53.600000000000023</v>
      </c>
      <c r="Y211" s="44">
        <f t="shared" si="31"/>
        <v>9.6</v>
      </c>
      <c r="Z211" s="44">
        <f t="shared" si="32"/>
        <v>147.99999999999997</v>
      </c>
      <c r="AA211" s="44">
        <f t="shared" si="33"/>
        <v>44.000000000000028</v>
      </c>
      <c r="AB211" s="44">
        <f t="shared" si="34"/>
        <v>9.6</v>
      </c>
      <c r="AC211" s="44">
        <f t="shared" si="35"/>
        <v>157.59999999999997</v>
      </c>
      <c r="AD211" s="44">
        <f t="shared" si="36"/>
        <v>34.400000000000034</v>
      </c>
      <c r="AE211" s="1" t="s">
        <v>21</v>
      </c>
    </row>
    <row r="212" spans="1:31" x14ac:dyDescent="0.25">
      <c r="A212" s="1">
        <v>1</v>
      </c>
      <c r="B212" s="1" t="s">
        <v>228</v>
      </c>
      <c r="C212" s="1" t="s">
        <v>17</v>
      </c>
      <c r="D212" s="4">
        <v>38770</v>
      </c>
      <c r="E212" s="13">
        <v>315</v>
      </c>
      <c r="F212" s="1" t="s">
        <v>18</v>
      </c>
      <c r="G212" s="1" t="s">
        <v>19</v>
      </c>
      <c r="H212" s="1">
        <v>50</v>
      </c>
      <c r="I212" s="2">
        <v>59.33</v>
      </c>
      <c r="J212" s="2">
        <v>6.3</v>
      </c>
      <c r="K212" s="2">
        <v>65.63</v>
      </c>
      <c r="L212" s="13">
        <v>249.37</v>
      </c>
      <c r="M212" s="2">
        <v>6.3000000000000007</v>
      </c>
      <c r="N212" s="2">
        <v>71.929999999999993</v>
      </c>
      <c r="O212" s="13">
        <v>243.07</v>
      </c>
      <c r="P212" s="2">
        <v>6.3000000000000007</v>
      </c>
      <c r="Q212" s="2">
        <v>78.22999999999999</v>
      </c>
      <c r="R212" s="13">
        <v>236.77</v>
      </c>
      <c r="S212" s="2">
        <v>6.3000000000000007</v>
      </c>
      <c r="T212" s="2">
        <v>84.529999999999987</v>
      </c>
      <c r="U212" s="13">
        <v>230.47000000000003</v>
      </c>
      <c r="V212" s="2">
        <f t="shared" si="28"/>
        <v>6.3000000000000007</v>
      </c>
      <c r="W212" s="2">
        <f t="shared" si="29"/>
        <v>90.829999999999984</v>
      </c>
      <c r="X212" s="13">
        <f t="shared" si="30"/>
        <v>224.17000000000002</v>
      </c>
      <c r="Y212" s="44">
        <f t="shared" si="31"/>
        <v>6.3000000000000007</v>
      </c>
      <c r="Z212" s="44">
        <f t="shared" si="32"/>
        <v>97.129999999999981</v>
      </c>
      <c r="AA212" s="44">
        <f t="shared" si="33"/>
        <v>217.87</v>
      </c>
      <c r="AB212" s="44">
        <f t="shared" si="34"/>
        <v>6.3000000000000007</v>
      </c>
      <c r="AC212" s="44">
        <f t="shared" si="35"/>
        <v>103.42999999999998</v>
      </c>
      <c r="AD212" s="44">
        <f t="shared" si="36"/>
        <v>211.57000000000002</v>
      </c>
      <c r="AE212" s="1" t="s">
        <v>21</v>
      </c>
    </row>
    <row r="213" spans="1:31" x14ac:dyDescent="0.25">
      <c r="A213" s="1">
        <v>1</v>
      </c>
      <c r="B213" s="1" t="s">
        <v>229</v>
      </c>
      <c r="C213" s="1" t="s">
        <v>17</v>
      </c>
      <c r="D213" s="4">
        <v>38784</v>
      </c>
      <c r="E213" s="13">
        <v>10523.08</v>
      </c>
      <c r="F213" s="1" t="s">
        <v>30</v>
      </c>
      <c r="G213" s="1" t="s">
        <v>19</v>
      </c>
      <c r="H213" s="1">
        <v>50</v>
      </c>
      <c r="I213" s="2">
        <v>1964.29</v>
      </c>
      <c r="J213" s="2">
        <v>210.46</v>
      </c>
      <c r="K213" s="2">
        <v>2174.75</v>
      </c>
      <c r="L213" s="13">
        <v>8348.33</v>
      </c>
      <c r="M213" s="2">
        <v>210.46160000000003</v>
      </c>
      <c r="N213" s="2">
        <v>2385.2116000000001</v>
      </c>
      <c r="O213" s="13">
        <v>8137.8683999999994</v>
      </c>
      <c r="P213" s="2">
        <v>210.46160000000003</v>
      </c>
      <c r="Q213" s="2">
        <v>2595.6732000000002</v>
      </c>
      <c r="R213" s="13">
        <v>7927.4067999999997</v>
      </c>
      <c r="S213" s="2">
        <v>210.46160000000003</v>
      </c>
      <c r="T213" s="2">
        <v>2806.1348000000003</v>
      </c>
      <c r="U213" s="13">
        <v>7716.9452000000001</v>
      </c>
      <c r="V213" s="2">
        <f t="shared" si="28"/>
        <v>210.46160000000003</v>
      </c>
      <c r="W213" s="2">
        <f t="shared" si="29"/>
        <v>3016.5964000000004</v>
      </c>
      <c r="X213" s="13">
        <f t="shared" si="30"/>
        <v>7506.4835999999996</v>
      </c>
      <c r="Y213" s="44">
        <f t="shared" si="31"/>
        <v>210.46160000000003</v>
      </c>
      <c r="Z213" s="44">
        <f t="shared" si="32"/>
        <v>3227.0580000000004</v>
      </c>
      <c r="AA213" s="44">
        <f t="shared" si="33"/>
        <v>7296.021999999999</v>
      </c>
      <c r="AB213" s="44">
        <f t="shared" si="34"/>
        <v>210.46160000000003</v>
      </c>
      <c r="AC213" s="44">
        <f t="shared" si="35"/>
        <v>3437.5196000000005</v>
      </c>
      <c r="AD213" s="44">
        <f t="shared" si="36"/>
        <v>7085.5603999999994</v>
      </c>
      <c r="AE213" s="1" t="s">
        <v>21</v>
      </c>
    </row>
    <row r="214" spans="1:31" x14ac:dyDescent="0.25">
      <c r="A214" s="1">
        <v>1</v>
      </c>
      <c r="B214" s="1" t="s">
        <v>225</v>
      </c>
      <c r="C214" s="1" t="s">
        <v>17</v>
      </c>
      <c r="D214" s="4">
        <v>38784</v>
      </c>
      <c r="E214" s="13">
        <v>36431.29</v>
      </c>
      <c r="F214" s="1" t="s">
        <v>38</v>
      </c>
      <c r="G214" s="1" t="s">
        <v>19</v>
      </c>
      <c r="H214" s="1">
        <v>50</v>
      </c>
      <c r="I214" s="2">
        <v>6800.55</v>
      </c>
      <c r="J214" s="2">
        <v>728.63</v>
      </c>
      <c r="K214" s="2">
        <v>7529.18</v>
      </c>
      <c r="L214" s="13">
        <v>28902.11</v>
      </c>
      <c r="M214" s="2">
        <v>728.62580000000003</v>
      </c>
      <c r="N214" s="2">
        <v>8257.8058000000001</v>
      </c>
      <c r="O214" s="13">
        <v>28173.484199999999</v>
      </c>
      <c r="P214" s="2">
        <v>728.62580000000003</v>
      </c>
      <c r="Q214" s="2">
        <v>8986.4315999999999</v>
      </c>
      <c r="R214" s="13">
        <v>27444.858400000001</v>
      </c>
      <c r="S214" s="2">
        <v>728.62580000000003</v>
      </c>
      <c r="T214" s="2">
        <v>9715.0573999999997</v>
      </c>
      <c r="U214" s="13">
        <v>26716.232600000003</v>
      </c>
      <c r="V214" s="2">
        <f t="shared" si="28"/>
        <v>728.62580000000003</v>
      </c>
      <c r="W214" s="2">
        <f t="shared" si="29"/>
        <v>10443.683199999999</v>
      </c>
      <c r="X214" s="13">
        <f t="shared" si="30"/>
        <v>25987.606800000001</v>
      </c>
      <c r="Y214" s="44">
        <f t="shared" si="31"/>
        <v>728.62580000000003</v>
      </c>
      <c r="Z214" s="44">
        <f t="shared" si="32"/>
        <v>11172.308999999999</v>
      </c>
      <c r="AA214" s="44">
        <f t="shared" si="33"/>
        <v>25258.981</v>
      </c>
      <c r="AB214" s="44">
        <f t="shared" si="34"/>
        <v>728.62580000000003</v>
      </c>
      <c r="AC214" s="44">
        <f t="shared" si="35"/>
        <v>11900.934799999999</v>
      </c>
      <c r="AD214" s="44">
        <f t="shared" si="36"/>
        <v>24530.355200000002</v>
      </c>
      <c r="AE214" s="1" t="s">
        <v>21</v>
      </c>
    </row>
    <row r="215" spans="1:31" x14ac:dyDescent="0.25">
      <c r="A215" s="1">
        <v>1</v>
      </c>
      <c r="B215" s="1" t="s">
        <v>230</v>
      </c>
      <c r="C215" s="1" t="s">
        <v>17</v>
      </c>
      <c r="D215" s="4">
        <v>38812</v>
      </c>
      <c r="E215" s="13">
        <v>1700</v>
      </c>
      <c r="F215" s="1" t="s">
        <v>18</v>
      </c>
      <c r="G215" s="1" t="s">
        <v>19</v>
      </c>
      <c r="H215" s="1">
        <v>20</v>
      </c>
      <c r="I215" s="2">
        <v>786.25</v>
      </c>
      <c r="J215" s="2">
        <v>85</v>
      </c>
      <c r="K215" s="2">
        <v>871.25</v>
      </c>
      <c r="L215" s="13">
        <v>828.75</v>
      </c>
      <c r="M215" s="2">
        <v>85</v>
      </c>
      <c r="N215" s="2">
        <v>956.25</v>
      </c>
      <c r="O215" s="13">
        <v>743.75</v>
      </c>
      <c r="P215" s="2">
        <v>85</v>
      </c>
      <c r="Q215" s="2">
        <v>1041.25</v>
      </c>
      <c r="R215" s="13">
        <v>658.75</v>
      </c>
      <c r="S215" s="2">
        <v>85</v>
      </c>
      <c r="T215" s="2">
        <v>1126.25</v>
      </c>
      <c r="U215" s="13">
        <v>573.75</v>
      </c>
      <c r="V215" s="2">
        <f t="shared" si="28"/>
        <v>85</v>
      </c>
      <c r="W215" s="2">
        <f t="shared" si="29"/>
        <v>1211.25</v>
      </c>
      <c r="X215" s="13">
        <f t="shared" si="30"/>
        <v>488.75</v>
      </c>
      <c r="Y215" s="44">
        <f t="shared" si="31"/>
        <v>85</v>
      </c>
      <c r="Z215" s="44">
        <f t="shared" si="32"/>
        <v>1296.25</v>
      </c>
      <c r="AA215" s="44">
        <f t="shared" si="33"/>
        <v>403.75</v>
      </c>
      <c r="AB215" s="44">
        <f t="shared" si="34"/>
        <v>85</v>
      </c>
      <c r="AC215" s="44">
        <f t="shared" si="35"/>
        <v>1381.25</v>
      </c>
      <c r="AD215" s="44">
        <f t="shared" si="36"/>
        <v>318.75</v>
      </c>
      <c r="AE215" s="1" t="s">
        <v>21</v>
      </c>
    </row>
    <row r="216" spans="1:31" x14ac:dyDescent="0.25">
      <c r="A216" s="1">
        <v>1</v>
      </c>
      <c r="B216" s="1" t="s">
        <v>231</v>
      </c>
      <c r="C216" s="1" t="s">
        <v>17</v>
      </c>
      <c r="D216" s="4">
        <v>38812</v>
      </c>
      <c r="E216" s="13">
        <v>170.85</v>
      </c>
      <c r="F216" s="1" t="s">
        <v>18</v>
      </c>
      <c r="G216" s="1" t="s">
        <v>19</v>
      </c>
      <c r="H216" s="1">
        <v>20</v>
      </c>
      <c r="I216" s="2">
        <v>79</v>
      </c>
      <c r="J216" s="2">
        <v>8.5399999999999991</v>
      </c>
      <c r="K216" s="2">
        <v>87.539999999999992</v>
      </c>
      <c r="L216" s="13">
        <v>83.31</v>
      </c>
      <c r="M216" s="2">
        <v>8.5425000000000004</v>
      </c>
      <c r="N216" s="2">
        <v>96.082499999999996</v>
      </c>
      <c r="O216" s="13">
        <v>74.767499999999998</v>
      </c>
      <c r="P216" s="2">
        <v>8.5425000000000004</v>
      </c>
      <c r="Q216" s="2">
        <v>104.625</v>
      </c>
      <c r="R216" s="13">
        <v>66.224999999999994</v>
      </c>
      <c r="S216" s="2">
        <v>8.5425000000000004</v>
      </c>
      <c r="T216" s="2">
        <v>113.1675</v>
      </c>
      <c r="U216" s="13">
        <v>57.68249999999999</v>
      </c>
      <c r="V216" s="2">
        <f t="shared" si="28"/>
        <v>8.5425000000000004</v>
      </c>
      <c r="W216" s="2">
        <f t="shared" si="29"/>
        <v>121.71000000000001</v>
      </c>
      <c r="X216" s="13">
        <f t="shared" si="30"/>
        <v>49.139999999999986</v>
      </c>
      <c r="Y216" s="44">
        <f t="shared" si="31"/>
        <v>8.5425000000000004</v>
      </c>
      <c r="Z216" s="44">
        <f t="shared" si="32"/>
        <v>130.2525</v>
      </c>
      <c r="AA216" s="44">
        <f t="shared" si="33"/>
        <v>40.597499999999997</v>
      </c>
      <c r="AB216" s="44">
        <f t="shared" si="34"/>
        <v>8.5425000000000004</v>
      </c>
      <c r="AC216" s="44">
        <f t="shared" si="35"/>
        <v>138.79499999999999</v>
      </c>
      <c r="AD216" s="44">
        <f t="shared" si="36"/>
        <v>32.055000000000007</v>
      </c>
      <c r="AE216" s="1" t="s">
        <v>21</v>
      </c>
    </row>
    <row r="217" spans="1:31" x14ac:dyDescent="0.25">
      <c r="A217" s="1">
        <v>1</v>
      </c>
      <c r="B217" s="1" t="s">
        <v>232</v>
      </c>
      <c r="C217" s="1" t="s">
        <v>17</v>
      </c>
      <c r="D217" s="4">
        <v>38812</v>
      </c>
      <c r="E217" s="13">
        <v>348</v>
      </c>
      <c r="F217" s="1" t="s">
        <v>38</v>
      </c>
      <c r="G217" s="1" t="s">
        <v>19</v>
      </c>
      <c r="H217" s="1">
        <v>50</v>
      </c>
      <c r="I217" s="2">
        <v>64.38</v>
      </c>
      <c r="J217" s="2">
        <v>6.96</v>
      </c>
      <c r="K217" s="2">
        <v>71.339999999999989</v>
      </c>
      <c r="L217" s="13">
        <v>276.66000000000003</v>
      </c>
      <c r="M217" s="2">
        <v>6.9599999999999991</v>
      </c>
      <c r="N217" s="2">
        <v>78.299999999999983</v>
      </c>
      <c r="O217" s="13">
        <v>269.70000000000005</v>
      </c>
      <c r="P217" s="2">
        <v>6.9599999999999991</v>
      </c>
      <c r="Q217" s="2">
        <v>85.259999999999977</v>
      </c>
      <c r="R217" s="13">
        <v>262.74</v>
      </c>
      <c r="S217" s="2">
        <v>6.9599999999999991</v>
      </c>
      <c r="T217" s="2">
        <v>92.21999999999997</v>
      </c>
      <c r="U217" s="13">
        <v>255.78000000000003</v>
      </c>
      <c r="V217" s="2">
        <f t="shared" si="28"/>
        <v>6.9599999999999991</v>
      </c>
      <c r="W217" s="2">
        <f t="shared" si="29"/>
        <v>99.179999999999964</v>
      </c>
      <c r="X217" s="13">
        <f t="shared" si="30"/>
        <v>248.82000000000005</v>
      </c>
      <c r="Y217" s="44">
        <f t="shared" si="31"/>
        <v>6.9599999999999991</v>
      </c>
      <c r="Z217" s="44">
        <f t="shared" si="32"/>
        <v>106.13999999999996</v>
      </c>
      <c r="AA217" s="44">
        <f t="shared" si="33"/>
        <v>241.86000000000004</v>
      </c>
      <c r="AB217" s="44">
        <f t="shared" si="34"/>
        <v>6.9599999999999991</v>
      </c>
      <c r="AC217" s="44">
        <f t="shared" si="35"/>
        <v>113.09999999999995</v>
      </c>
      <c r="AD217" s="44">
        <f t="shared" si="36"/>
        <v>234.90000000000003</v>
      </c>
      <c r="AE217" s="1" t="s">
        <v>21</v>
      </c>
    </row>
    <row r="218" spans="1:31" x14ac:dyDescent="0.25">
      <c r="A218" s="1">
        <v>1</v>
      </c>
      <c r="B218" s="1" t="s">
        <v>233</v>
      </c>
      <c r="C218" s="1" t="s">
        <v>17</v>
      </c>
      <c r="D218" s="4">
        <v>38833</v>
      </c>
      <c r="E218" s="13">
        <v>1499</v>
      </c>
      <c r="F218" s="1" t="s">
        <v>18</v>
      </c>
      <c r="G218" s="1" t="s">
        <v>19</v>
      </c>
      <c r="H218" s="1">
        <v>15</v>
      </c>
      <c r="I218" s="2">
        <v>924.35</v>
      </c>
      <c r="J218" s="2">
        <v>99.93</v>
      </c>
      <c r="K218" s="2">
        <v>1024.28</v>
      </c>
      <c r="L218" s="13">
        <v>474.72</v>
      </c>
      <c r="M218" s="2">
        <v>99.933333333333337</v>
      </c>
      <c r="N218" s="2">
        <v>1124.2133333333334</v>
      </c>
      <c r="O218" s="13">
        <v>374.78666666666663</v>
      </c>
      <c r="P218" s="2">
        <v>99.933333333333337</v>
      </c>
      <c r="Q218" s="2">
        <v>1224.1466666666668</v>
      </c>
      <c r="R218" s="13">
        <v>274.85333333333324</v>
      </c>
      <c r="S218" s="2">
        <v>99.933333333333337</v>
      </c>
      <c r="T218" s="2">
        <v>1324.0800000000002</v>
      </c>
      <c r="U218" s="13">
        <v>174.91999999999985</v>
      </c>
      <c r="V218" s="2">
        <f t="shared" si="28"/>
        <v>99.933333333333337</v>
      </c>
      <c r="W218" s="2">
        <f t="shared" si="29"/>
        <v>1424.0133333333335</v>
      </c>
      <c r="X218" s="13">
        <f t="shared" si="30"/>
        <v>74.986666666666451</v>
      </c>
      <c r="Y218" s="44">
        <v>74.989999999999995</v>
      </c>
      <c r="Z218" s="44">
        <f t="shared" si="32"/>
        <v>1499.0033333333336</v>
      </c>
      <c r="AA218" s="44">
        <f>E218-Z218</f>
        <v>-3.3333333335576754E-3</v>
      </c>
      <c r="AB218" s="44">
        <f t="shared" si="34"/>
        <v>0</v>
      </c>
      <c r="AC218" s="44">
        <f t="shared" si="35"/>
        <v>1499.0033333333336</v>
      </c>
      <c r="AD218" s="44">
        <f t="shared" si="36"/>
        <v>-3.3333333335576754E-3</v>
      </c>
      <c r="AE218" s="1" t="s">
        <v>21</v>
      </c>
    </row>
    <row r="219" spans="1:31" x14ac:dyDescent="0.25">
      <c r="A219" s="1">
        <v>1</v>
      </c>
      <c r="B219" s="1" t="s">
        <v>234</v>
      </c>
      <c r="C219" s="1" t="s">
        <v>17</v>
      </c>
      <c r="D219" s="4">
        <v>38833</v>
      </c>
      <c r="E219" s="13">
        <v>1299</v>
      </c>
      <c r="F219" s="1" t="s">
        <v>18</v>
      </c>
      <c r="G219" s="1" t="s">
        <v>19</v>
      </c>
      <c r="H219" s="1">
        <v>15</v>
      </c>
      <c r="I219" s="2">
        <v>801.05</v>
      </c>
      <c r="J219" s="2">
        <v>86.6</v>
      </c>
      <c r="K219" s="2">
        <v>887.65</v>
      </c>
      <c r="L219" s="13">
        <v>411.35</v>
      </c>
      <c r="M219" s="2">
        <v>86.6</v>
      </c>
      <c r="N219" s="2">
        <v>974.25</v>
      </c>
      <c r="O219" s="13">
        <v>324.75</v>
      </c>
      <c r="P219" s="2">
        <v>86.6</v>
      </c>
      <c r="Q219" s="2">
        <v>1060.8499999999999</v>
      </c>
      <c r="R219" s="13">
        <v>238.15000000000009</v>
      </c>
      <c r="S219" s="2">
        <v>86.6</v>
      </c>
      <c r="T219" s="2">
        <v>1147.4499999999998</v>
      </c>
      <c r="U219" s="13">
        <v>151.55000000000018</v>
      </c>
      <c r="V219" s="2">
        <f t="shared" si="28"/>
        <v>86.6</v>
      </c>
      <c r="W219" s="2">
        <f t="shared" si="29"/>
        <v>1234.0499999999997</v>
      </c>
      <c r="X219" s="13">
        <f t="shared" si="30"/>
        <v>64.950000000000273</v>
      </c>
      <c r="Y219" s="44">
        <v>64.95</v>
      </c>
      <c r="Z219" s="44">
        <f t="shared" si="32"/>
        <v>1298.9999999999998</v>
      </c>
      <c r="AA219" s="44">
        <f t="shared" si="33"/>
        <v>0</v>
      </c>
      <c r="AB219" s="44">
        <f t="shared" si="34"/>
        <v>0</v>
      </c>
      <c r="AC219" s="44">
        <f t="shared" si="35"/>
        <v>1298.9999999999998</v>
      </c>
      <c r="AD219" s="44">
        <f t="shared" si="36"/>
        <v>0</v>
      </c>
      <c r="AE219" s="1" t="s">
        <v>21</v>
      </c>
    </row>
    <row r="220" spans="1:31" x14ac:dyDescent="0.25">
      <c r="A220" s="1">
        <v>1</v>
      </c>
      <c r="B220" s="1" t="s">
        <v>235</v>
      </c>
      <c r="C220" s="1" t="s">
        <v>17</v>
      </c>
      <c r="D220" s="4">
        <v>38833</v>
      </c>
      <c r="E220" s="13">
        <v>199</v>
      </c>
      <c r="F220" s="1" t="s">
        <v>18</v>
      </c>
      <c r="G220" s="1" t="s">
        <v>19</v>
      </c>
      <c r="H220" s="1">
        <v>15</v>
      </c>
      <c r="I220" s="2">
        <v>122.75</v>
      </c>
      <c r="J220" s="2">
        <v>13.27</v>
      </c>
      <c r="K220" s="2">
        <v>136.02000000000001</v>
      </c>
      <c r="L220" s="13">
        <v>62.97999999999999</v>
      </c>
      <c r="M220" s="2">
        <v>13.266666666666667</v>
      </c>
      <c r="N220" s="2">
        <v>149.28666666666669</v>
      </c>
      <c r="O220" s="13">
        <v>49.71333333333331</v>
      </c>
      <c r="P220" s="2">
        <v>13.266666666666667</v>
      </c>
      <c r="Q220" s="2">
        <v>162.55333333333337</v>
      </c>
      <c r="R220" s="13">
        <v>36.44666666666663</v>
      </c>
      <c r="S220" s="2">
        <v>13.266666666666667</v>
      </c>
      <c r="T220" s="2">
        <v>175.82000000000005</v>
      </c>
      <c r="U220" s="13">
        <v>23.17999999999995</v>
      </c>
      <c r="V220" s="2">
        <f t="shared" si="28"/>
        <v>13.266666666666667</v>
      </c>
      <c r="W220" s="2">
        <f t="shared" si="29"/>
        <v>189.08666666666673</v>
      </c>
      <c r="X220" s="13">
        <f t="shared" si="30"/>
        <v>9.91333333333327</v>
      </c>
      <c r="Y220" s="44">
        <v>9.91</v>
      </c>
      <c r="Z220" s="44">
        <f t="shared" si="32"/>
        <v>198.99666666666673</v>
      </c>
      <c r="AA220" s="44">
        <f t="shared" si="33"/>
        <v>3.3333333332734583E-3</v>
      </c>
      <c r="AB220" s="44">
        <v>0</v>
      </c>
      <c r="AC220" s="44">
        <v>0</v>
      </c>
      <c r="AD220" s="44">
        <v>0</v>
      </c>
      <c r="AE220" s="1" t="s">
        <v>21</v>
      </c>
    </row>
    <row r="221" spans="1:31" x14ac:dyDescent="0.25">
      <c r="A221" s="1">
        <v>1</v>
      </c>
      <c r="B221" s="1" t="s">
        <v>236</v>
      </c>
      <c r="C221" s="1" t="s">
        <v>17</v>
      </c>
      <c r="D221" s="4">
        <v>38833</v>
      </c>
      <c r="E221" s="13">
        <v>259</v>
      </c>
      <c r="F221" s="1" t="s">
        <v>18</v>
      </c>
      <c r="G221" s="1" t="s">
        <v>19</v>
      </c>
      <c r="H221" s="1">
        <v>15</v>
      </c>
      <c r="I221" s="2">
        <v>159.75</v>
      </c>
      <c r="J221" s="2">
        <v>17.27</v>
      </c>
      <c r="K221" s="2">
        <v>177.02</v>
      </c>
      <c r="L221" s="13">
        <v>81.97999999999999</v>
      </c>
      <c r="M221" s="2">
        <v>17.266666666666666</v>
      </c>
      <c r="N221" s="2">
        <v>194.28666666666669</v>
      </c>
      <c r="O221" s="13">
        <v>64.71333333333331</v>
      </c>
      <c r="P221" s="2">
        <v>17.266666666666666</v>
      </c>
      <c r="Q221" s="2">
        <v>211.55333333333334</v>
      </c>
      <c r="R221" s="13">
        <v>47.446666666666658</v>
      </c>
      <c r="S221" s="2">
        <v>17.266666666666666</v>
      </c>
      <c r="T221" s="2">
        <v>228.82</v>
      </c>
      <c r="U221" s="13">
        <v>30.180000000000007</v>
      </c>
      <c r="V221" s="2">
        <f t="shared" si="28"/>
        <v>17.266666666666666</v>
      </c>
      <c r="W221" s="2">
        <f t="shared" si="29"/>
        <v>246.08666666666664</v>
      </c>
      <c r="X221" s="13">
        <f t="shared" si="30"/>
        <v>12.913333333333355</v>
      </c>
      <c r="Y221" s="44">
        <v>12.91</v>
      </c>
      <c r="Z221" s="44">
        <f t="shared" si="32"/>
        <v>258.99666666666667</v>
      </c>
      <c r="AA221" s="44">
        <f t="shared" si="33"/>
        <v>3.3333333333303017E-3</v>
      </c>
      <c r="AB221" s="44">
        <v>0</v>
      </c>
      <c r="AC221" s="44">
        <v>0</v>
      </c>
      <c r="AD221" s="44">
        <v>0</v>
      </c>
      <c r="AE221" s="1" t="s">
        <v>21</v>
      </c>
    </row>
    <row r="222" spans="1:31" x14ac:dyDescent="0.25">
      <c r="A222" s="1">
        <v>1</v>
      </c>
      <c r="B222" s="1" t="s">
        <v>237</v>
      </c>
      <c r="C222" s="1" t="s">
        <v>17</v>
      </c>
      <c r="D222" s="4">
        <v>38833</v>
      </c>
      <c r="E222" s="13">
        <v>279</v>
      </c>
      <c r="F222" s="1" t="s">
        <v>18</v>
      </c>
      <c r="G222" s="1" t="s">
        <v>19</v>
      </c>
      <c r="H222" s="1">
        <v>15</v>
      </c>
      <c r="I222" s="2">
        <v>172.05</v>
      </c>
      <c r="J222" s="2">
        <v>18.600000000000001</v>
      </c>
      <c r="K222" s="2">
        <v>190.65</v>
      </c>
      <c r="L222" s="13">
        <v>88.35</v>
      </c>
      <c r="M222" s="2">
        <v>18.600000000000001</v>
      </c>
      <c r="N222" s="2">
        <v>209.25</v>
      </c>
      <c r="O222" s="13">
        <v>69.75</v>
      </c>
      <c r="P222" s="2">
        <v>18.600000000000001</v>
      </c>
      <c r="Q222" s="2">
        <v>227.85</v>
      </c>
      <c r="R222" s="13">
        <v>51.150000000000006</v>
      </c>
      <c r="S222" s="2">
        <v>18.600000000000001</v>
      </c>
      <c r="T222" s="2">
        <v>246.45</v>
      </c>
      <c r="U222" s="13">
        <v>32.550000000000011</v>
      </c>
      <c r="V222" s="2">
        <f t="shared" si="28"/>
        <v>18.600000000000001</v>
      </c>
      <c r="W222" s="2">
        <f t="shared" si="29"/>
        <v>265.05</v>
      </c>
      <c r="X222" s="13">
        <f t="shared" si="30"/>
        <v>13.949999999999989</v>
      </c>
      <c r="Y222" s="44">
        <v>13.95</v>
      </c>
      <c r="Z222" s="44">
        <f t="shared" si="32"/>
        <v>279</v>
      </c>
      <c r="AA222" s="44">
        <f t="shared" si="33"/>
        <v>0</v>
      </c>
      <c r="AB222" s="44">
        <f t="shared" si="34"/>
        <v>0</v>
      </c>
      <c r="AC222" s="44">
        <v>0</v>
      </c>
      <c r="AD222" s="44">
        <v>0</v>
      </c>
      <c r="AE222" s="1" t="s">
        <v>21</v>
      </c>
    </row>
    <row r="223" spans="1:31" x14ac:dyDescent="0.25">
      <c r="A223" s="1">
        <v>1</v>
      </c>
      <c r="B223" s="1" t="s">
        <v>238</v>
      </c>
      <c r="C223" s="1" t="s">
        <v>17</v>
      </c>
      <c r="D223" s="4">
        <v>38833</v>
      </c>
      <c r="E223" s="13">
        <v>799</v>
      </c>
      <c r="F223" s="1" t="s">
        <v>18</v>
      </c>
      <c r="G223" s="1" t="s">
        <v>19</v>
      </c>
      <c r="H223" s="1">
        <v>15</v>
      </c>
      <c r="I223" s="2">
        <v>492.75</v>
      </c>
      <c r="J223" s="2">
        <v>53.27</v>
      </c>
      <c r="K223" s="2">
        <v>546.02</v>
      </c>
      <c r="L223" s="13">
        <v>252.98000000000002</v>
      </c>
      <c r="M223" s="2">
        <v>53.266666666666666</v>
      </c>
      <c r="N223" s="2">
        <v>599.28666666666663</v>
      </c>
      <c r="O223" s="13">
        <v>199.71333333333337</v>
      </c>
      <c r="P223" s="2">
        <v>53.266666666666666</v>
      </c>
      <c r="Q223" s="2">
        <v>652.55333333333328</v>
      </c>
      <c r="R223" s="13">
        <v>146.44666666666672</v>
      </c>
      <c r="S223" s="2">
        <v>53.266666666666666</v>
      </c>
      <c r="T223" s="2">
        <v>705.81999999999994</v>
      </c>
      <c r="U223" s="13">
        <v>93.180000000000064</v>
      </c>
      <c r="V223" s="2">
        <f t="shared" si="28"/>
        <v>53.266666666666666</v>
      </c>
      <c r="W223" s="2">
        <f t="shared" si="29"/>
        <v>759.08666666666659</v>
      </c>
      <c r="X223" s="13">
        <f t="shared" si="30"/>
        <v>39.913333333333412</v>
      </c>
      <c r="Y223" s="44">
        <v>39.909999999999997</v>
      </c>
      <c r="Z223" s="44">
        <f t="shared" si="32"/>
        <v>798.99666666666656</v>
      </c>
      <c r="AA223" s="44">
        <f t="shared" si="33"/>
        <v>3.3333333334439885E-3</v>
      </c>
      <c r="AB223" s="44">
        <v>0</v>
      </c>
      <c r="AC223" s="44">
        <v>0</v>
      </c>
      <c r="AD223" s="44">
        <v>0</v>
      </c>
      <c r="AE223" s="1" t="s">
        <v>21</v>
      </c>
    </row>
    <row r="224" spans="1:31" x14ac:dyDescent="0.25">
      <c r="A224" s="1">
        <v>1</v>
      </c>
      <c r="B224" s="1" t="s">
        <v>239</v>
      </c>
      <c r="C224" s="1" t="s">
        <v>17</v>
      </c>
      <c r="D224" s="4">
        <v>38833</v>
      </c>
      <c r="E224" s="13">
        <v>149</v>
      </c>
      <c r="F224" s="1" t="s">
        <v>18</v>
      </c>
      <c r="G224" s="1" t="s">
        <v>19</v>
      </c>
      <c r="H224" s="1">
        <v>15</v>
      </c>
      <c r="I224" s="2">
        <v>91.85</v>
      </c>
      <c r="J224" s="2">
        <v>9.93</v>
      </c>
      <c r="K224" s="2">
        <v>101.78</v>
      </c>
      <c r="L224" s="13">
        <v>47.22</v>
      </c>
      <c r="M224" s="2">
        <v>9.9333333333333336</v>
      </c>
      <c r="N224" s="2">
        <v>111.71333333333334</v>
      </c>
      <c r="O224" s="13">
        <v>37.286666666666662</v>
      </c>
      <c r="P224" s="2">
        <v>9.9333333333333336</v>
      </c>
      <c r="Q224" s="2">
        <v>121.64666666666668</v>
      </c>
      <c r="R224" s="13">
        <v>27.353333333333325</v>
      </c>
      <c r="S224" s="2">
        <v>9.9333333333333336</v>
      </c>
      <c r="T224" s="2">
        <v>131.58000000000001</v>
      </c>
      <c r="U224" s="13">
        <v>17.419999999999987</v>
      </c>
      <c r="V224" s="2">
        <f t="shared" si="28"/>
        <v>9.9333333333333336</v>
      </c>
      <c r="W224" s="2">
        <f t="shared" si="29"/>
        <v>141.51333333333335</v>
      </c>
      <c r="X224" s="13">
        <f t="shared" si="30"/>
        <v>7.4866666666666504</v>
      </c>
      <c r="Y224" s="44">
        <v>7.49</v>
      </c>
      <c r="Z224" s="44">
        <f t="shared" si="32"/>
        <v>149.00333333333336</v>
      </c>
      <c r="AA224" s="44">
        <f t="shared" si="33"/>
        <v>-3.3333333333587234E-3</v>
      </c>
      <c r="AB224" s="44">
        <f t="shared" si="34"/>
        <v>0</v>
      </c>
      <c r="AC224" s="44">
        <f t="shared" si="35"/>
        <v>149.00333333333336</v>
      </c>
      <c r="AD224" s="44">
        <f t="shared" si="36"/>
        <v>-3.3333333333587234E-3</v>
      </c>
      <c r="AE224" s="1" t="s">
        <v>21</v>
      </c>
    </row>
    <row r="225" spans="1:31" x14ac:dyDescent="0.25">
      <c r="A225" s="1">
        <v>1</v>
      </c>
      <c r="B225" s="1" t="s">
        <v>240</v>
      </c>
      <c r="C225" s="1" t="s">
        <v>17</v>
      </c>
      <c r="D225" s="4">
        <v>38833</v>
      </c>
      <c r="E225" s="13">
        <v>401.92</v>
      </c>
      <c r="F225" s="1" t="s">
        <v>18</v>
      </c>
      <c r="G225" s="1" t="s">
        <v>19</v>
      </c>
      <c r="H225" s="1">
        <v>15</v>
      </c>
      <c r="I225" s="2">
        <v>247.81</v>
      </c>
      <c r="J225" s="2">
        <v>26.79</v>
      </c>
      <c r="K225" s="2">
        <v>274.60000000000002</v>
      </c>
      <c r="L225" s="13">
        <v>127.32</v>
      </c>
      <c r="M225" s="2">
        <v>26.794666666666672</v>
      </c>
      <c r="N225" s="2">
        <v>301.39466666666669</v>
      </c>
      <c r="O225" s="13">
        <v>100.52533333333332</v>
      </c>
      <c r="P225" s="2">
        <v>26.794666666666672</v>
      </c>
      <c r="Q225" s="2">
        <v>328.18933333333337</v>
      </c>
      <c r="R225" s="13">
        <v>73.73066666666665</v>
      </c>
      <c r="S225" s="2">
        <v>26.794666666666672</v>
      </c>
      <c r="T225" s="2">
        <v>354.98400000000004</v>
      </c>
      <c r="U225" s="13">
        <v>46.935999999999979</v>
      </c>
      <c r="V225" s="2">
        <f t="shared" si="28"/>
        <v>26.794666666666672</v>
      </c>
      <c r="W225" s="2">
        <f t="shared" si="29"/>
        <v>381.77866666666671</v>
      </c>
      <c r="X225" s="13">
        <f t="shared" si="30"/>
        <v>20.141333333333307</v>
      </c>
      <c r="Y225" s="44">
        <v>20.14</v>
      </c>
      <c r="Z225" s="44">
        <f t="shared" si="32"/>
        <v>401.9186666666667</v>
      </c>
      <c r="AA225" s="44">
        <f t="shared" si="33"/>
        <v>1.333333333320752E-3</v>
      </c>
      <c r="AB225" s="44">
        <v>0</v>
      </c>
      <c r="AC225" s="44">
        <v>0</v>
      </c>
      <c r="AD225" s="44">
        <v>0</v>
      </c>
      <c r="AE225" s="1" t="s">
        <v>21</v>
      </c>
    </row>
    <row r="226" spans="1:31" x14ac:dyDescent="0.25">
      <c r="A226" s="1">
        <v>1</v>
      </c>
      <c r="B226" s="1" t="s">
        <v>232</v>
      </c>
      <c r="C226" s="1" t="s">
        <v>17</v>
      </c>
      <c r="D226" s="4">
        <v>38833</v>
      </c>
      <c r="E226" s="13">
        <v>2137</v>
      </c>
      <c r="F226" s="1" t="s">
        <v>38</v>
      </c>
      <c r="G226" s="1" t="s">
        <v>19</v>
      </c>
      <c r="H226" s="1">
        <v>15</v>
      </c>
      <c r="I226" s="2">
        <v>1317.85</v>
      </c>
      <c r="J226" s="2">
        <v>142.47</v>
      </c>
      <c r="K226" s="2">
        <v>1460.32</v>
      </c>
      <c r="L226" s="13">
        <v>676.68000000000006</v>
      </c>
      <c r="M226" s="2">
        <v>142.46666666666667</v>
      </c>
      <c r="N226" s="2">
        <v>1602.7866666666666</v>
      </c>
      <c r="O226" s="13">
        <v>534.21333333333337</v>
      </c>
      <c r="P226" s="2">
        <v>142.46666666666667</v>
      </c>
      <c r="Q226" s="2">
        <v>1745.2533333333333</v>
      </c>
      <c r="R226" s="13">
        <v>391.74666666666667</v>
      </c>
      <c r="S226" s="2">
        <v>142.46666666666667</v>
      </c>
      <c r="T226" s="2">
        <v>1887.72</v>
      </c>
      <c r="U226" s="13">
        <v>249.27999999999997</v>
      </c>
      <c r="V226" s="2">
        <f t="shared" si="28"/>
        <v>142.46666666666667</v>
      </c>
      <c r="W226" s="2">
        <f t="shared" si="29"/>
        <v>2030.1866666666667</v>
      </c>
      <c r="X226" s="13">
        <f t="shared" si="30"/>
        <v>106.81333333333328</v>
      </c>
      <c r="Y226" s="44">
        <v>106.81</v>
      </c>
      <c r="Z226" s="44">
        <f t="shared" si="32"/>
        <v>2136.9966666666669</v>
      </c>
      <c r="AA226" s="44">
        <f t="shared" si="33"/>
        <v>3.333333333102928E-3</v>
      </c>
      <c r="AB226" s="44">
        <v>0</v>
      </c>
      <c r="AC226" s="44">
        <v>0</v>
      </c>
      <c r="AD226" s="44">
        <v>0</v>
      </c>
      <c r="AE226" s="1" t="s">
        <v>21</v>
      </c>
    </row>
    <row r="227" spans="1:31" x14ac:dyDescent="0.25">
      <c r="A227" s="1">
        <v>1</v>
      </c>
      <c r="B227" s="1" t="s">
        <v>241</v>
      </c>
      <c r="C227" s="1" t="s">
        <v>17</v>
      </c>
      <c r="D227" s="4">
        <v>38846</v>
      </c>
      <c r="E227" s="13">
        <v>1878.65</v>
      </c>
      <c r="F227" s="1" t="s">
        <v>18</v>
      </c>
      <c r="G227" s="1" t="s">
        <v>19</v>
      </c>
      <c r="H227" s="1">
        <v>7</v>
      </c>
      <c r="I227" s="2">
        <v>1878.65</v>
      </c>
      <c r="J227" s="2">
        <v>0</v>
      </c>
      <c r="K227" s="2">
        <v>1878.65</v>
      </c>
      <c r="L227" s="13">
        <v>0</v>
      </c>
      <c r="M227" s="2">
        <v>0</v>
      </c>
      <c r="N227" s="2">
        <v>1878.65</v>
      </c>
      <c r="O227" s="13">
        <v>0</v>
      </c>
      <c r="P227" s="2">
        <v>0</v>
      </c>
      <c r="Q227" s="2">
        <v>1878.65</v>
      </c>
      <c r="R227" s="13">
        <v>0</v>
      </c>
      <c r="T227" s="2">
        <v>1878.65</v>
      </c>
      <c r="U227" s="13">
        <v>0</v>
      </c>
      <c r="V227" s="2">
        <f t="shared" si="28"/>
        <v>0</v>
      </c>
      <c r="W227" s="2">
        <f t="shared" si="29"/>
        <v>1878.65</v>
      </c>
      <c r="X227" s="13">
        <f t="shared" si="30"/>
        <v>0</v>
      </c>
      <c r="Y227" s="44">
        <f t="shared" si="31"/>
        <v>0</v>
      </c>
      <c r="Z227" s="44">
        <f t="shared" si="32"/>
        <v>1878.65</v>
      </c>
      <c r="AA227" s="44">
        <f t="shared" si="33"/>
        <v>0</v>
      </c>
      <c r="AB227" s="44">
        <f t="shared" si="34"/>
        <v>0</v>
      </c>
      <c r="AC227" s="44">
        <f t="shared" si="35"/>
        <v>1878.65</v>
      </c>
      <c r="AD227" s="44">
        <f t="shared" si="36"/>
        <v>0</v>
      </c>
      <c r="AE227" s="1" t="s">
        <v>21</v>
      </c>
    </row>
    <row r="228" spans="1:31" x14ac:dyDescent="0.25">
      <c r="A228" s="1">
        <v>1</v>
      </c>
      <c r="B228" s="1" t="s">
        <v>242</v>
      </c>
      <c r="C228" s="1" t="s">
        <v>17</v>
      </c>
      <c r="D228" s="4">
        <v>38846</v>
      </c>
      <c r="E228" s="13">
        <v>144</v>
      </c>
      <c r="F228" s="1" t="s">
        <v>18</v>
      </c>
      <c r="G228" s="1" t="s">
        <v>19</v>
      </c>
      <c r="H228" s="1">
        <v>7</v>
      </c>
      <c r="I228" s="2">
        <v>144</v>
      </c>
      <c r="J228" s="2">
        <v>0</v>
      </c>
      <c r="K228" s="2">
        <v>144</v>
      </c>
      <c r="L228" s="13">
        <v>0</v>
      </c>
      <c r="M228" s="2">
        <v>0</v>
      </c>
      <c r="N228" s="2">
        <v>144</v>
      </c>
      <c r="O228" s="13">
        <v>0</v>
      </c>
      <c r="P228" s="2">
        <v>0</v>
      </c>
      <c r="Q228" s="2">
        <v>144</v>
      </c>
      <c r="R228" s="13">
        <v>0</v>
      </c>
      <c r="T228" s="2">
        <v>144</v>
      </c>
      <c r="U228" s="13">
        <v>0</v>
      </c>
      <c r="V228" s="2">
        <f t="shared" si="28"/>
        <v>0</v>
      </c>
      <c r="W228" s="2">
        <f t="shared" si="29"/>
        <v>144</v>
      </c>
      <c r="X228" s="13">
        <f t="shared" si="30"/>
        <v>0</v>
      </c>
      <c r="Y228" s="44">
        <f t="shared" si="31"/>
        <v>0</v>
      </c>
      <c r="Z228" s="44">
        <f t="shared" si="32"/>
        <v>144</v>
      </c>
      <c r="AA228" s="44">
        <f t="shared" si="33"/>
        <v>0</v>
      </c>
      <c r="AB228" s="44">
        <f t="shared" si="34"/>
        <v>0</v>
      </c>
      <c r="AC228" s="44">
        <f t="shared" si="35"/>
        <v>144</v>
      </c>
      <c r="AD228" s="44">
        <f t="shared" si="36"/>
        <v>0</v>
      </c>
      <c r="AE228" s="1" t="s">
        <v>21</v>
      </c>
    </row>
    <row r="229" spans="1:31" x14ac:dyDescent="0.25">
      <c r="A229" s="1">
        <v>1</v>
      </c>
      <c r="B229" s="1" t="s">
        <v>243</v>
      </c>
      <c r="C229" s="1" t="s">
        <v>17</v>
      </c>
      <c r="D229" s="4">
        <v>38846</v>
      </c>
      <c r="E229" s="13">
        <v>269.33999999999997</v>
      </c>
      <c r="F229" s="1" t="s">
        <v>18</v>
      </c>
      <c r="G229" s="1" t="s">
        <v>19</v>
      </c>
      <c r="H229" s="1">
        <v>7</v>
      </c>
      <c r="I229" s="2">
        <v>269.33999999999997</v>
      </c>
      <c r="J229" s="2">
        <v>0</v>
      </c>
      <c r="K229" s="2">
        <v>269.33999999999997</v>
      </c>
      <c r="L229" s="13">
        <v>0</v>
      </c>
      <c r="M229" s="2">
        <v>0</v>
      </c>
      <c r="N229" s="2">
        <v>269.33999999999997</v>
      </c>
      <c r="O229" s="13">
        <v>0</v>
      </c>
      <c r="P229" s="2">
        <v>0</v>
      </c>
      <c r="Q229" s="2">
        <v>269.33999999999997</v>
      </c>
      <c r="R229" s="13">
        <v>0</v>
      </c>
      <c r="T229" s="2">
        <v>269.33999999999997</v>
      </c>
      <c r="U229" s="13">
        <v>0</v>
      </c>
      <c r="V229" s="2">
        <f t="shared" si="28"/>
        <v>0</v>
      </c>
      <c r="W229" s="2">
        <f t="shared" si="29"/>
        <v>269.33999999999997</v>
      </c>
      <c r="X229" s="13">
        <f t="shared" si="30"/>
        <v>0</v>
      </c>
      <c r="Y229" s="44">
        <f t="shared" si="31"/>
        <v>0</v>
      </c>
      <c r="Z229" s="44">
        <f t="shared" si="32"/>
        <v>269.33999999999997</v>
      </c>
      <c r="AA229" s="44">
        <f t="shared" si="33"/>
        <v>0</v>
      </c>
      <c r="AB229" s="44">
        <f t="shared" si="34"/>
        <v>0</v>
      </c>
      <c r="AC229" s="44">
        <f t="shared" si="35"/>
        <v>269.33999999999997</v>
      </c>
      <c r="AD229" s="44">
        <f t="shared" si="36"/>
        <v>0</v>
      </c>
      <c r="AE229" s="1" t="s">
        <v>21</v>
      </c>
    </row>
    <row r="230" spans="1:31" x14ac:dyDescent="0.25">
      <c r="A230" s="1">
        <v>1</v>
      </c>
      <c r="B230" s="1" t="s">
        <v>244</v>
      </c>
      <c r="C230" s="1" t="s">
        <v>17</v>
      </c>
      <c r="D230" s="4">
        <v>38846</v>
      </c>
      <c r="E230" s="13">
        <v>218</v>
      </c>
      <c r="F230" s="1" t="s">
        <v>18</v>
      </c>
      <c r="G230" s="1" t="s">
        <v>19</v>
      </c>
      <c r="H230" s="1">
        <v>20</v>
      </c>
      <c r="I230" s="2">
        <v>99.92</v>
      </c>
      <c r="J230" s="2">
        <v>10.9</v>
      </c>
      <c r="K230" s="2">
        <v>110.82000000000001</v>
      </c>
      <c r="L230" s="13">
        <v>107.17999999999999</v>
      </c>
      <c r="M230" s="2">
        <v>10.9</v>
      </c>
      <c r="N230" s="2">
        <v>121.72000000000001</v>
      </c>
      <c r="O230" s="13">
        <v>96.279999999999987</v>
      </c>
      <c r="P230" s="2">
        <v>10.9</v>
      </c>
      <c r="Q230" s="2">
        <v>132.62</v>
      </c>
      <c r="R230" s="13">
        <v>85.38</v>
      </c>
      <c r="S230" s="2">
        <v>10.9</v>
      </c>
      <c r="T230" s="2">
        <v>143.52000000000001</v>
      </c>
      <c r="U230" s="13">
        <v>74.47999999999999</v>
      </c>
      <c r="V230" s="2">
        <f t="shared" si="28"/>
        <v>10.9</v>
      </c>
      <c r="W230" s="2">
        <f t="shared" si="29"/>
        <v>154.42000000000002</v>
      </c>
      <c r="X230" s="13">
        <f t="shared" si="30"/>
        <v>63.579999999999984</v>
      </c>
      <c r="Y230" s="44">
        <f t="shared" si="31"/>
        <v>10.9</v>
      </c>
      <c r="Z230" s="44">
        <f t="shared" si="32"/>
        <v>165.32000000000002</v>
      </c>
      <c r="AA230" s="44">
        <f t="shared" si="33"/>
        <v>52.679999999999978</v>
      </c>
      <c r="AB230" s="44">
        <f t="shared" si="34"/>
        <v>10.9</v>
      </c>
      <c r="AC230" s="44">
        <f t="shared" si="35"/>
        <v>176.22000000000003</v>
      </c>
      <c r="AD230" s="44">
        <f t="shared" si="36"/>
        <v>41.779999999999973</v>
      </c>
      <c r="AE230" s="1" t="s">
        <v>21</v>
      </c>
    </row>
    <row r="231" spans="1:31" x14ac:dyDescent="0.25">
      <c r="A231" s="1">
        <v>1</v>
      </c>
      <c r="B231" s="1" t="s">
        <v>245</v>
      </c>
      <c r="C231" s="1" t="s">
        <v>17</v>
      </c>
      <c r="D231" s="4">
        <v>38862</v>
      </c>
      <c r="E231" s="13">
        <v>5988</v>
      </c>
      <c r="F231" s="1" t="s">
        <v>38</v>
      </c>
      <c r="G231" s="1" t="s">
        <v>19</v>
      </c>
      <c r="H231" s="1">
        <v>20</v>
      </c>
      <c r="I231" s="2">
        <v>2744.5</v>
      </c>
      <c r="J231" s="2">
        <v>299.39999999999998</v>
      </c>
      <c r="K231" s="2">
        <v>3043.9</v>
      </c>
      <c r="L231" s="13">
        <v>2944.1</v>
      </c>
      <c r="M231" s="2">
        <v>299.39999999999998</v>
      </c>
      <c r="N231" s="2">
        <v>3343.3</v>
      </c>
      <c r="O231" s="13">
        <v>2644.7</v>
      </c>
      <c r="P231" s="2">
        <v>299.39999999999998</v>
      </c>
      <c r="Q231" s="2">
        <v>3642.7000000000003</v>
      </c>
      <c r="R231" s="13">
        <v>2345.2999999999997</v>
      </c>
      <c r="S231" s="2">
        <v>299.39999999999998</v>
      </c>
      <c r="T231" s="2">
        <v>3942.1000000000004</v>
      </c>
      <c r="U231" s="13">
        <v>2045.8999999999996</v>
      </c>
      <c r="V231" s="2">
        <f t="shared" si="28"/>
        <v>299.39999999999998</v>
      </c>
      <c r="W231" s="2">
        <f t="shared" si="29"/>
        <v>4241.5</v>
      </c>
      <c r="X231" s="13">
        <f t="shared" si="30"/>
        <v>1746.5</v>
      </c>
      <c r="Y231" s="44">
        <f t="shared" si="31"/>
        <v>299.39999999999998</v>
      </c>
      <c r="Z231" s="44">
        <f t="shared" si="32"/>
        <v>4540.8999999999996</v>
      </c>
      <c r="AA231" s="44">
        <f t="shared" si="33"/>
        <v>1447.1000000000004</v>
      </c>
      <c r="AB231" s="44">
        <f t="shared" si="34"/>
        <v>299.39999999999998</v>
      </c>
      <c r="AC231" s="44">
        <f t="shared" si="35"/>
        <v>4840.2999999999993</v>
      </c>
      <c r="AD231" s="44">
        <f t="shared" si="36"/>
        <v>1147.7000000000007</v>
      </c>
      <c r="AE231" s="1" t="s">
        <v>21</v>
      </c>
    </row>
    <row r="232" spans="1:31" x14ac:dyDescent="0.25">
      <c r="A232" s="1">
        <v>1</v>
      </c>
      <c r="B232" s="1" t="s">
        <v>246</v>
      </c>
      <c r="C232" s="1" t="s">
        <v>17</v>
      </c>
      <c r="D232" s="4">
        <v>38868</v>
      </c>
      <c r="E232" s="13">
        <v>2675</v>
      </c>
      <c r="F232" s="1" t="s">
        <v>18</v>
      </c>
      <c r="G232" s="1" t="s">
        <v>19</v>
      </c>
      <c r="H232" s="1">
        <v>20</v>
      </c>
      <c r="I232" s="2">
        <v>1226.04</v>
      </c>
      <c r="J232" s="2">
        <v>133.75</v>
      </c>
      <c r="K232" s="2">
        <v>1359.79</v>
      </c>
      <c r="L232" s="13">
        <v>1315.21</v>
      </c>
      <c r="M232" s="2">
        <v>133.75</v>
      </c>
      <c r="N232" s="2">
        <v>1493.54</v>
      </c>
      <c r="O232" s="13">
        <v>1181.46</v>
      </c>
      <c r="P232" s="2">
        <v>133.75</v>
      </c>
      <c r="Q232" s="2">
        <v>1627.29</v>
      </c>
      <c r="R232" s="13">
        <v>1047.71</v>
      </c>
      <c r="S232" s="2">
        <v>133.75</v>
      </c>
      <c r="T232" s="2">
        <v>1761.04</v>
      </c>
      <c r="U232" s="13">
        <v>913.96</v>
      </c>
      <c r="V232" s="2">
        <f t="shared" si="28"/>
        <v>133.75</v>
      </c>
      <c r="W232" s="2">
        <f t="shared" si="29"/>
        <v>1894.79</v>
      </c>
      <c r="X232" s="13">
        <f t="shared" si="30"/>
        <v>780.21</v>
      </c>
      <c r="Y232" s="44">
        <f t="shared" si="31"/>
        <v>133.75</v>
      </c>
      <c r="Z232" s="44">
        <f t="shared" si="32"/>
        <v>2028.54</v>
      </c>
      <c r="AA232" s="44">
        <f t="shared" si="33"/>
        <v>646.46</v>
      </c>
      <c r="AB232" s="44">
        <f t="shared" si="34"/>
        <v>133.75</v>
      </c>
      <c r="AC232" s="44">
        <f t="shared" si="35"/>
        <v>2162.29</v>
      </c>
      <c r="AD232" s="44">
        <f t="shared" si="36"/>
        <v>512.71</v>
      </c>
      <c r="AE232" s="1" t="s">
        <v>21</v>
      </c>
    </row>
    <row r="233" spans="1:31" x14ac:dyDescent="0.25">
      <c r="A233" s="1">
        <v>1</v>
      </c>
      <c r="B233" s="1" t="s">
        <v>247</v>
      </c>
      <c r="C233" s="1" t="s">
        <v>17</v>
      </c>
      <c r="D233" s="4">
        <v>38876</v>
      </c>
      <c r="E233" s="13">
        <v>3700</v>
      </c>
      <c r="F233" s="1" t="s">
        <v>18</v>
      </c>
      <c r="G233" s="1" t="s">
        <v>19</v>
      </c>
      <c r="H233" s="1">
        <v>50</v>
      </c>
      <c r="I233" s="2">
        <v>672.17</v>
      </c>
      <c r="J233" s="2">
        <v>74</v>
      </c>
      <c r="K233" s="2">
        <v>746.17</v>
      </c>
      <c r="L233" s="13">
        <v>2953.83</v>
      </c>
      <c r="M233" s="2">
        <v>74</v>
      </c>
      <c r="N233" s="2">
        <v>820.17</v>
      </c>
      <c r="O233" s="13">
        <v>2879.83</v>
      </c>
      <c r="P233" s="2">
        <v>74</v>
      </c>
      <c r="Q233" s="2">
        <v>894.17</v>
      </c>
      <c r="R233" s="13">
        <v>2805.83</v>
      </c>
      <c r="S233" s="2">
        <v>74</v>
      </c>
      <c r="T233" s="2">
        <v>968.17</v>
      </c>
      <c r="U233" s="13">
        <v>2731.83</v>
      </c>
      <c r="V233" s="2">
        <f t="shared" si="28"/>
        <v>74</v>
      </c>
      <c r="W233" s="2">
        <f t="shared" si="29"/>
        <v>1042.17</v>
      </c>
      <c r="X233" s="13">
        <f t="shared" si="30"/>
        <v>2657.83</v>
      </c>
      <c r="Y233" s="44">
        <f t="shared" si="31"/>
        <v>74</v>
      </c>
      <c r="Z233" s="44">
        <f t="shared" si="32"/>
        <v>1116.17</v>
      </c>
      <c r="AA233" s="44">
        <f t="shared" si="33"/>
        <v>2583.83</v>
      </c>
      <c r="AB233" s="44">
        <f t="shared" si="34"/>
        <v>74</v>
      </c>
      <c r="AC233" s="44">
        <f t="shared" si="35"/>
        <v>1190.17</v>
      </c>
      <c r="AD233" s="44">
        <f t="shared" si="36"/>
        <v>2509.83</v>
      </c>
      <c r="AE233" s="1" t="s">
        <v>21</v>
      </c>
    </row>
    <row r="234" spans="1:31" x14ac:dyDescent="0.25">
      <c r="A234" s="1">
        <v>1</v>
      </c>
      <c r="B234" s="1" t="s">
        <v>248</v>
      </c>
      <c r="C234" s="1" t="s">
        <v>17</v>
      </c>
      <c r="D234" s="4">
        <v>38876</v>
      </c>
      <c r="E234" s="13">
        <v>350</v>
      </c>
      <c r="F234" s="1" t="s">
        <v>18</v>
      </c>
      <c r="G234" s="1" t="s">
        <v>19</v>
      </c>
      <c r="H234" s="1">
        <v>1</v>
      </c>
      <c r="I234" s="2">
        <v>350</v>
      </c>
      <c r="J234" s="2">
        <v>0</v>
      </c>
      <c r="K234" s="2">
        <v>350</v>
      </c>
      <c r="L234" s="13">
        <v>0</v>
      </c>
      <c r="M234" s="2">
        <v>0</v>
      </c>
      <c r="N234" s="2">
        <v>350</v>
      </c>
      <c r="O234" s="13">
        <v>0</v>
      </c>
      <c r="P234" s="2">
        <v>0</v>
      </c>
      <c r="Q234" s="2">
        <v>350</v>
      </c>
      <c r="R234" s="13">
        <v>0</v>
      </c>
      <c r="T234" s="2">
        <v>350</v>
      </c>
      <c r="U234" s="13">
        <v>0</v>
      </c>
      <c r="V234" s="2">
        <f t="shared" si="28"/>
        <v>0</v>
      </c>
      <c r="W234" s="2">
        <f t="shared" si="29"/>
        <v>350</v>
      </c>
      <c r="X234" s="13">
        <f t="shared" si="30"/>
        <v>0</v>
      </c>
      <c r="Y234" s="44">
        <f t="shared" si="31"/>
        <v>0</v>
      </c>
      <c r="Z234" s="44">
        <f t="shared" si="32"/>
        <v>350</v>
      </c>
      <c r="AA234" s="44">
        <f t="shared" si="33"/>
        <v>0</v>
      </c>
      <c r="AB234" s="44">
        <f t="shared" si="34"/>
        <v>0</v>
      </c>
      <c r="AC234" s="44">
        <f t="shared" si="35"/>
        <v>350</v>
      </c>
      <c r="AD234" s="44">
        <f t="shared" si="36"/>
        <v>0</v>
      </c>
      <c r="AE234" s="1" t="s">
        <v>21</v>
      </c>
    </row>
    <row r="235" spans="1:31" x14ac:dyDescent="0.25">
      <c r="A235" s="1">
        <v>1</v>
      </c>
      <c r="B235" s="1" t="s">
        <v>249</v>
      </c>
      <c r="C235" s="1" t="s">
        <v>17</v>
      </c>
      <c r="D235" s="4">
        <v>38876</v>
      </c>
      <c r="E235" s="13">
        <v>36039.29</v>
      </c>
      <c r="F235" s="1" t="s">
        <v>18</v>
      </c>
      <c r="G235" s="1" t="s">
        <v>19</v>
      </c>
      <c r="H235" s="1">
        <v>50</v>
      </c>
      <c r="I235" s="2">
        <v>6547.18</v>
      </c>
      <c r="J235" s="2">
        <v>720.79</v>
      </c>
      <c r="K235" s="2">
        <v>7267.97</v>
      </c>
      <c r="L235" s="13">
        <v>28771.32</v>
      </c>
      <c r="M235" s="2">
        <v>720.78579999999999</v>
      </c>
      <c r="N235" s="2">
        <v>7988.7557999999999</v>
      </c>
      <c r="O235" s="13">
        <v>28050.534200000002</v>
      </c>
      <c r="P235" s="2">
        <v>720.78579999999999</v>
      </c>
      <c r="Q235" s="2">
        <v>8709.5416000000005</v>
      </c>
      <c r="R235" s="13">
        <v>27329.7484</v>
      </c>
      <c r="S235" s="2">
        <v>720.78579999999999</v>
      </c>
      <c r="T235" s="2">
        <v>9430.3274000000001</v>
      </c>
      <c r="U235" s="13">
        <v>26608.962599999999</v>
      </c>
      <c r="V235" s="2">
        <f t="shared" si="28"/>
        <v>720.78579999999999</v>
      </c>
      <c r="W235" s="2">
        <f t="shared" si="29"/>
        <v>10151.1132</v>
      </c>
      <c r="X235" s="13">
        <f t="shared" si="30"/>
        <v>25888.176800000001</v>
      </c>
      <c r="Y235" s="44">
        <f t="shared" si="31"/>
        <v>720.78579999999999</v>
      </c>
      <c r="Z235" s="44">
        <f t="shared" si="32"/>
        <v>10871.898999999999</v>
      </c>
      <c r="AA235" s="44">
        <f t="shared" si="33"/>
        <v>25167.391000000003</v>
      </c>
      <c r="AB235" s="44">
        <f t="shared" si="34"/>
        <v>720.78579999999999</v>
      </c>
      <c r="AC235" s="44">
        <f t="shared" si="35"/>
        <v>11592.684799999999</v>
      </c>
      <c r="AD235" s="44">
        <f t="shared" si="36"/>
        <v>24446.605200000002</v>
      </c>
      <c r="AE235" s="1" t="s">
        <v>21</v>
      </c>
    </row>
    <row r="236" spans="1:31" x14ac:dyDescent="0.25">
      <c r="A236" s="1">
        <v>1</v>
      </c>
      <c r="B236" s="1" t="s">
        <v>250</v>
      </c>
      <c r="C236" s="1" t="s">
        <v>17</v>
      </c>
      <c r="D236" s="4">
        <v>38876</v>
      </c>
      <c r="E236" s="13">
        <v>504.97</v>
      </c>
      <c r="F236" s="1" t="s">
        <v>38</v>
      </c>
      <c r="G236" s="1" t="s">
        <v>19</v>
      </c>
      <c r="H236" s="1">
        <v>10</v>
      </c>
      <c r="I236" s="2">
        <v>458.71</v>
      </c>
      <c r="J236" s="2">
        <v>46.26</v>
      </c>
      <c r="K236" s="2">
        <v>504.96999999999997</v>
      </c>
      <c r="L236" s="13">
        <v>0</v>
      </c>
      <c r="M236" s="2">
        <v>0</v>
      </c>
      <c r="N236" s="2">
        <v>504.96999999999997</v>
      </c>
      <c r="O236" s="13">
        <v>0</v>
      </c>
      <c r="P236" s="2">
        <v>0</v>
      </c>
      <c r="Q236" s="2">
        <v>504.96999999999997</v>
      </c>
      <c r="R236" s="13">
        <v>0</v>
      </c>
      <c r="T236" s="2">
        <v>504.96999999999997</v>
      </c>
      <c r="U236" s="13">
        <v>0</v>
      </c>
      <c r="V236" s="2">
        <f t="shared" si="28"/>
        <v>0</v>
      </c>
      <c r="W236" s="2">
        <f t="shared" si="29"/>
        <v>504.96999999999997</v>
      </c>
      <c r="X236" s="13">
        <f t="shared" si="30"/>
        <v>0</v>
      </c>
      <c r="Y236" s="44">
        <f t="shared" si="31"/>
        <v>0</v>
      </c>
      <c r="Z236" s="44">
        <f t="shared" si="32"/>
        <v>504.96999999999997</v>
      </c>
      <c r="AA236" s="44">
        <f t="shared" si="33"/>
        <v>0</v>
      </c>
      <c r="AB236" s="44">
        <f t="shared" si="34"/>
        <v>0</v>
      </c>
      <c r="AC236" s="44">
        <f t="shared" si="35"/>
        <v>504.96999999999997</v>
      </c>
      <c r="AD236" s="44">
        <f t="shared" si="36"/>
        <v>0</v>
      </c>
      <c r="AE236" s="1" t="s">
        <v>21</v>
      </c>
    </row>
    <row r="237" spans="1:31" x14ac:dyDescent="0.25">
      <c r="A237" s="1">
        <v>1</v>
      </c>
      <c r="B237" s="1" t="s">
        <v>251</v>
      </c>
      <c r="C237" s="1" t="s">
        <v>17</v>
      </c>
      <c r="D237" s="4">
        <v>38880</v>
      </c>
      <c r="E237" s="13">
        <v>348</v>
      </c>
      <c r="F237" s="1" t="s">
        <v>30</v>
      </c>
      <c r="G237" s="1" t="s">
        <v>19</v>
      </c>
      <c r="H237" s="1">
        <v>5</v>
      </c>
      <c r="I237" s="2">
        <v>348</v>
      </c>
      <c r="J237" s="2">
        <v>0</v>
      </c>
      <c r="K237" s="2">
        <v>348</v>
      </c>
      <c r="L237" s="13">
        <v>0</v>
      </c>
      <c r="M237" s="2">
        <v>0</v>
      </c>
      <c r="N237" s="2">
        <v>348</v>
      </c>
      <c r="O237" s="13">
        <v>0</v>
      </c>
      <c r="P237" s="2">
        <v>0</v>
      </c>
      <c r="Q237" s="2">
        <v>348</v>
      </c>
      <c r="R237" s="13">
        <v>0</v>
      </c>
      <c r="T237" s="2">
        <v>348</v>
      </c>
      <c r="U237" s="13">
        <v>0</v>
      </c>
      <c r="V237" s="2">
        <f t="shared" si="28"/>
        <v>0</v>
      </c>
      <c r="W237" s="2">
        <f t="shared" si="29"/>
        <v>348</v>
      </c>
      <c r="X237" s="13">
        <f t="shared" si="30"/>
        <v>0</v>
      </c>
      <c r="Y237" s="44">
        <f t="shared" si="31"/>
        <v>0</v>
      </c>
      <c r="Z237" s="44">
        <f t="shared" si="32"/>
        <v>348</v>
      </c>
      <c r="AA237" s="44">
        <f t="shared" si="33"/>
        <v>0</v>
      </c>
      <c r="AB237" s="44">
        <f t="shared" si="34"/>
        <v>0</v>
      </c>
      <c r="AC237" s="44">
        <f t="shared" si="35"/>
        <v>348</v>
      </c>
      <c r="AD237" s="44">
        <f t="shared" si="36"/>
        <v>0</v>
      </c>
      <c r="AE237" s="1" t="s">
        <v>21</v>
      </c>
    </row>
    <row r="238" spans="1:31" x14ac:dyDescent="0.25">
      <c r="A238" s="1">
        <v>1</v>
      </c>
      <c r="B238" s="1" t="s">
        <v>252</v>
      </c>
      <c r="C238" s="1" t="s">
        <v>17</v>
      </c>
      <c r="D238" s="4">
        <v>38891</v>
      </c>
      <c r="E238" s="13">
        <v>2235</v>
      </c>
      <c r="F238" s="1" t="s">
        <v>38</v>
      </c>
      <c r="G238" s="1" t="s">
        <v>19</v>
      </c>
      <c r="H238" s="1">
        <v>10</v>
      </c>
      <c r="I238" s="2">
        <v>2030.13</v>
      </c>
      <c r="J238" s="2">
        <v>204.87</v>
      </c>
      <c r="K238" s="2">
        <v>2235</v>
      </c>
      <c r="L238" s="13">
        <v>0</v>
      </c>
      <c r="M238" s="2">
        <v>0</v>
      </c>
      <c r="N238" s="2">
        <v>2235</v>
      </c>
      <c r="O238" s="13">
        <v>0</v>
      </c>
      <c r="P238" s="2">
        <v>0</v>
      </c>
      <c r="Q238" s="2">
        <v>2235</v>
      </c>
      <c r="R238" s="13">
        <v>0</v>
      </c>
      <c r="T238" s="2">
        <v>2235</v>
      </c>
      <c r="U238" s="13">
        <v>0</v>
      </c>
      <c r="V238" s="2">
        <f t="shared" si="28"/>
        <v>0</v>
      </c>
      <c r="W238" s="2">
        <f t="shared" si="29"/>
        <v>2235</v>
      </c>
      <c r="X238" s="13">
        <f t="shared" si="30"/>
        <v>0</v>
      </c>
      <c r="Y238" s="44">
        <f t="shared" si="31"/>
        <v>0</v>
      </c>
      <c r="Z238" s="44">
        <f t="shared" si="32"/>
        <v>2235</v>
      </c>
      <c r="AA238" s="44">
        <f t="shared" si="33"/>
        <v>0</v>
      </c>
      <c r="AB238" s="44">
        <f t="shared" si="34"/>
        <v>0</v>
      </c>
      <c r="AC238" s="44">
        <f t="shared" si="35"/>
        <v>2235</v>
      </c>
      <c r="AD238" s="44">
        <f t="shared" si="36"/>
        <v>0</v>
      </c>
      <c r="AE238" s="1" t="s">
        <v>21</v>
      </c>
    </row>
    <row r="239" spans="1:31" x14ac:dyDescent="0.25">
      <c r="A239" s="1">
        <v>1</v>
      </c>
      <c r="B239" s="1" t="s">
        <v>253</v>
      </c>
      <c r="C239" s="1" t="s">
        <v>17</v>
      </c>
      <c r="D239" s="4">
        <v>38891</v>
      </c>
      <c r="E239" s="13">
        <v>400</v>
      </c>
      <c r="F239" s="1" t="s">
        <v>38</v>
      </c>
      <c r="G239" s="1" t="s">
        <v>19</v>
      </c>
      <c r="H239" s="1">
        <v>10</v>
      </c>
      <c r="I239" s="2">
        <v>363.33</v>
      </c>
      <c r="J239" s="2">
        <v>36.67</v>
      </c>
      <c r="K239" s="2">
        <v>400</v>
      </c>
      <c r="L239" s="13">
        <v>0</v>
      </c>
      <c r="M239" s="2">
        <v>0</v>
      </c>
      <c r="N239" s="2">
        <v>400</v>
      </c>
      <c r="O239" s="13">
        <v>0</v>
      </c>
      <c r="P239" s="2">
        <v>0</v>
      </c>
      <c r="Q239" s="2">
        <v>400</v>
      </c>
      <c r="R239" s="13">
        <v>0</v>
      </c>
      <c r="T239" s="2">
        <v>400</v>
      </c>
      <c r="U239" s="13">
        <v>0</v>
      </c>
      <c r="V239" s="2">
        <f t="shared" si="28"/>
        <v>0</v>
      </c>
      <c r="W239" s="2">
        <f t="shared" si="29"/>
        <v>400</v>
      </c>
      <c r="X239" s="13">
        <f t="shared" si="30"/>
        <v>0</v>
      </c>
      <c r="Y239" s="44">
        <f t="shared" si="31"/>
        <v>0</v>
      </c>
      <c r="Z239" s="44">
        <f t="shared" si="32"/>
        <v>400</v>
      </c>
      <c r="AA239" s="44">
        <f t="shared" si="33"/>
        <v>0</v>
      </c>
      <c r="AB239" s="44">
        <f t="shared" si="34"/>
        <v>0</v>
      </c>
      <c r="AC239" s="44">
        <f t="shared" si="35"/>
        <v>400</v>
      </c>
      <c r="AD239" s="44">
        <f t="shared" si="36"/>
        <v>0</v>
      </c>
      <c r="AE239" s="1" t="s">
        <v>21</v>
      </c>
    </row>
    <row r="240" spans="1:31" x14ac:dyDescent="0.25">
      <c r="A240" s="1">
        <v>1</v>
      </c>
      <c r="B240" s="1" t="s">
        <v>254</v>
      </c>
      <c r="C240" s="1" t="s">
        <v>17</v>
      </c>
      <c r="D240" s="4">
        <v>38897</v>
      </c>
      <c r="E240" s="13">
        <v>478.74</v>
      </c>
      <c r="F240" s="1" t="s">
        <v>18</v>
      </c>
      <c r="G240" s="1" t="s">
        <v>19</v>
      </c>
      <c r="H240" s="1">
        <v>10</v>
      </c>
      <c r="I240" s="2">
        <v>434.82</v>
      </c>
      <c r="J240" s="2">
        <v>43.92</v>
      </c>
      <c r="K240" s="2">
        <v>478.74</v>
      </c>
      <c r="L240" s="13">
        <v>0</v>
      </c>
      <c r="M240" s="2">
        <v>0</v>
      </c>
      <c r="N240" s="2">
        <v>478.74</v>
      </c>
      <c r="O240" s="13">
        <v>0</v>
      </c>
      <c r="P240" s="2">
        <v>0</v>
      </c>
      <c r="Q240" s="2">
        <v>478.74</v>
      </c>
      <c r="R240" s="13">
        <v>0</v>
      </c>
      <c r="T240" s="2">
        <v>478.74</v>
      </c>
      <c r="U240" s="13">
        <v>0</v>
      </c>
      <c r="V240" s="2">
        <f t="shared" si="28"/>
        <v>0</v>
      </c>
      <c r="W240" s="2">
        <f t="shared" si="29"/>
        <v>478.74</v>
      </c>
      <c r="X240" s="13">
        <f t="shared" si="30"/>
        <v>0</v>
      </c>
      <c r="Y240" s="44">
        <f t="shared" si="31"/>
        <v>0</v>
      </c>
      <c r="Z240" s="44">
        <f t="shared" si="32"/>
        <v>478.74</v>
      </c>
      <c r="AA240" s="44">
        <f t="shared" si="33"/>
        <v>0</v>
      </c>
      <c r="AB240" s="44">
        <f t="shared" si="34"/>
        <v>0</v>
      </c>
      <c r="AC240" s="44">
        <f t="shared" si="35"/>
        <v>478.74</v>
      </c>
      <c r="AD240" s="44">
        <f t="shared" si="36"/>
        <v>0</v>
      </c>
      <c r="AE240" s="1" t="s">
        <v>21</v>
      </c>
    </row>
    <row r="241" spans="1:31" x14ac:dyDescent="0.25">
      <c r="A241" s="1">
        <v>1</v>
      </c>
      <c r="B241" s="1" t="s">
        <v>255</v>
      </c>
      <c r="C241" s="1" t="s">
        <v>17</v>
      </c>
      <c r="D241" s="4">
        <v>38897</v>
      </c>
      <c r="E241" s="13">
        <v>157.56</v>
      </c>
      <c r="F241" s="1" t="s">
        <v>18</v>
      </c>
      <c r="G241" s="1" t="s">
        <v>19</v>
      </c>
      <c r="H241" s="1">
        <v>10</v>
      </c>
      <c r="I241" s="2">
        <v>143.15</v>
      </c>
      <c r="J241" s="2">
        <v>14.41</v>
      </c>
      <c r="K241" s="2">
        <v>157.56</v>
      </c>
      <c r="L241" s="13">
        <v>0</v>
      </c>
      <c r="M241" s="2">
        <v>0</v>
      </c>
      <c r="N241" s="2">
        <v>157.56</v>
      </c>
      <c r="O241" s="13">
        <v>0</v>
      </c>
      <c r="P241" s="2">
        <v>0</v>
      </c>
      <c r="Q241" s="2">
        <v>157.56</v>
      </c>
      <c r="R241" s="13">
        <v>0</v>
      </c>
      <c r="T241" s="2">
        <v>157.56</v>
      </c>
      <c r="U241" s="13">
        <v>0</v>
      </c>
      <c r="V241" s="2">
        <f t="shared" si="28"/>
        <v>0</v>
      </c>
      <c r="W241" s="2">
        <f t="shared" si="29"/>
        <v>157.56</v>
      </c>
      <c r="X241" s="13">
        <f t="shared" si="30"/>
        <v>0</v>
      </c>
      <c r="Y241" s="44">
        <f t="shared" si="31"/>
        <v>0</v>
      </c>
      <c r="Z241" s="44">
        <f t="shared" si="32"/>
        <v>157.56</v>
      </c>
      <c r="AA241" s="44">
        <f t="shared" si="33"/>
        <v>0</v>
      </c>
      <c r="AB241" s="44">
        <f t="shared" si="34"/>
        <v>0</v>
      </c>
      <c r="AC241" s="44">
        <f t="shared" si="35"/>
        <v>157.56</v>
      </c>
      <c r="AD241" s="44">
        <f t="shared" si="36"/>
        <v>0</v>
      </c>
      <c r="AE241" s="1" t="s">
        <v>21</v>
      </c>
    </row>
    <row r="242" spans="1:31" x14ac:dyDescent="0.25">
      <c r="A242" s="1">
        <v>1</v>
      </c>
      <c r="B242" s="1" t="s">
        <v>256</v>
      </c>
      <c r="C242" s="1" t="s">
        <v>17</v>
      </c>
      <c r="D242" s="4">
        <v>38966</v>
      </c>
      <c r="E242" s="13">
        <v>9954.91</v>
      </c>
      <c r="F242" s="1" t="s">
        <v>38</v>
      </c>
      <c r="G242" s="1" t="s">
        <v>19</v>
      </c>
      <c r="H242" s="1">
        <v>50</v>
      </c>
      <c r="I242" s="2">
        <v>1758.72</v>
      </c>
      <c r="J242" s="2">
        <v>199.1</v>
      </c>
      <c r="K242" s="2">
        <v>1957.82</v>
      </c>
      <c r="L242" s="13">
        <v>7997.09</v>
      </c>
      <c r="M242" s="2">
        <v>199.09820000000002</v>
      </c>
      <c r="N242" s="2">
        <v>2156.9182000000001</v>
      </c>
      <c r="O242" s="13">
        <v>7797.9917999999998</v>
      </c>
      <c r="P242" s="2">
        <v>199.09820000000002</v>
      </c>
      <c r="Q242" s="2">
        <v>2356.0164</v>
      </c>
      <c r="R242" s="13">
        <v>7598.8935999999994</v>
      </c>
      <c r="S242" s="2">
        <v>199.09820000000002</v>
      </c>
      <c r="T242" s="2">
        <v>2555.1145999999999</v>
      </c>
      <c r="U242" s="13">
        <v>7399.7954</v>
      </c>
      <c r="V242" s="2">
        <f t="shared" si="28"/>
        <v>199.09820000000002</v>
      </c>
      <c r="W242" s="2">
        <f t="shared" si="29"/>
        <v>2754.2127999999998</v>
      </c>
      <c r="X242" s="13">
        <f t="shared" si="30"/>
        <v>7200.6972000000005</v>
      </c>
      <c r="Y242" s="44">
        <f t="shared" si="31"/>
        <v>199.09820000000002</v>
      </c>
      <c r="Z242" s="44">
        <f t="shared" si="32"/>
        <v>2953.3109999999997</v>
      </c>
      <c r="AA242" s="44">
        <f t="shared" si="33"/>
        <v>7001.5990000000002</v>
      </c>
      <c r="AB242" s="44">
        <f t="shared" si="34"/>
        <v>199.09820000000002</v>
      </c>
      <c r="AC242" s="44">
        <f t="shared" si="35"/>
        <v>3152.4091999999996</v>
      </c>
      <c r="AD242" s="44">
        <f t="shared" si="36"/>
        <v>6802.5007999999998</v>
      </c>
      <c r="AE242" s="1" t="s">
        <v>21</v>
      </c>
    </row>
    <row r="243" spans="1:31" x14ac:dyDescent="0.25">
      <c r="A243" s="1">
        <v>1</v>
      </c>
      <c r="B243" s="1" t="s">
        <v>257</v>
      </c>
      <c r="C243" s="1" t="s">
        <v>17</v>
      </c>
      <c r="D243" s="4">
        <v>38974</v>
      </c>
      <c r="E243" s="13">
        <v>277.7</v>
      </c>
      <c r="F243" s="1" t="s">
        <v>18</v>
      </c>
      <c r="G243" s="1" t="s">
        <v>19</v>
      </c>
      <c r="H243" s="1">
        <v>10</v>
      </c>
      <c r="I243" s="2">
        <v>245.3</v>
      </c>
      <c r="J243" s="2">
        <v>27.77</v>
      </c>
      <c r="K243" s="2">
        <v>273.07</v>
      </c>
      <c r="L243" s="13">
        <v>4.6299999999999955</v>
      </c>
      <c r="M243" s="2">
        <v>4.63</v>
      </c>
      <c r="N243" s="2">
        <v>277.7</v>
      </c>
      <c r="O243" s="13">
        <v>0</v>
      </c>
      <c r="P243" s="2">
        <v>0</v>
      </c>
      <c r="Q243" s="2">
        <v>277.7</v>
      </c>
      <c r="R243" s="13">
        <v>0</v>
      </c>
      <c r="T243" s="2">
        <v>277.7</v>
      </c>
      <c r="U243" s="13">
        <v>0</v>
      </c>
      <c r="V243" s="2">
        <f t="shared" si="28"/>
        <v>0</v>
      </c>
      <c r="W243" s="2">
        <f t="shared" si="29"/>
        <v>277.7</v>
      </c>
      <c r="X243" s="13">
        <f t="shared" si="30"/>
        <v>0</v>
      </c>
      <c r="Y243" s="44">
        <f t="shared" si="31"/>
        <v>0</v>
      </c>
      <c r="Z243" s="44">
        <f t="shared" si="32"/>
        <v>277.7</v>
      </c>
      <c r="AA243" s="44">
        <f t="shared" si="33"/>
        <v>0</v>
      </c>
      <c r="AB243" s="44">
        <f t="shared" si="34"/>
        <v>0</v>
      </c>
      <c r="AC243" s="44">
        <f t="shared" si="35"/>
        <v>277.7</v>
      </c>
      <c r="AD243" s="44">
        <f t="shared" si="36"/>
        <v>0</v>
      </c>
      <c r="AE243" s="1" t="s">
        <v>21</v>
      </c>
    </row>
    <row r="244" spans="1:31" x14ac:dyDescent="0.25">
      <c r="A244" s="1">
        <v>1</v>
      </c>
      <c r="B244" s="1" t="s">
        <v>258</v>
      </c>
      <c r="C244" s="1" t="s">
        <v>17</v>
      </c>
      <c r="D244" s="4">
        <v>38974</v>
      </c>
      <c r="E244" s="13">
        <v>794.8</v>
      </c>
      <c r="F244" s="1" t="s">
        <v>18</v>
      </c>
      <c r="G244" s="1" t="s">
        <v>19</v>
      </c>
      <c r="H244" s="1">
        <v>5</v>
      </c>
      <c r="I244" s="2">
        <v>794.8</v>
      </c>
      <c r="J244" s="2">
        <v>0</v>
      </c>
      <c r="K244" s="2">
        <v>794.8</v>
      </c>
      <c r="L244" s="13">
        <v>0</v>
      </c>
      <c r="M244" s="2">
        <v>0</v>
      </c>
      <c r="N244" s="2">
        <v>794.8</v>
      </c>
      <c r="O244" s="13">
        <v>0</v>
      </c>
      <c r="P244" s="2">
        <v>0</v>
      </c>
      <c r="Q244" s="2">
        <v>794.8</v>
      </c>
      <c r="R244" s="13">
        <v>0</v>
      </c>
      <c r="T244" s="2">
        <v>794.8</v>
      </c>
      <c r="U244" s="13">
        <v>0</v>
      </c>
      <c r="V244" s="2">
        <f t="shared" si="28"/>
        <v>0</v>
      </c>
      <c r="W244" s="2">
        <f t="shared" si="29"/>
        <v>794.8</v>
      </c>
      <c r="X244" s="13">
        <f t="shared" si="30"/>
        <v>0</v>
      </c>
      <c r="Y244" s="44">
        <f t="shared" si="31"/>
        <v>0</v>
      </c>
      <c r="Z244" s="44">
        <f t="shared" si="32"/>
        <v>794.8</v>
      </c>
      <c r="AA244" s="44">
        <f t="shared" si="33"/>
        <v>0</v>
      </c>
      <c r="AB244" s="44">
        <f t="shared" si="34"/>
        <v>0</v>
      </c>
      <c r="AC244" s="44">
        <f t="shared" si="35"/>
        <v>794.8</v>
      </c>
      <c r="AD244" s="44">
        <f t="shared" si="36"/>
        <v>0</v>
      </c>
      <c r="AE244" s="1" t="s">
        <v>21</v>
      </c>
    </row>
    <row r="245" spans="1:31" x14ac:dyDescent="0.25">
      <c r="A245" s="1">
        <v>1</v>
      </c>
      <c r="B245" s="1" t="s">
        <v>259</v>
      </c>
      <c r="C245" s="1" t="s">
        <v>17</v>
      </c>
      <c r="D245" s="4">
        <v>38993</v>
      </c>
      <c r="E245" s="13">
        <v>1610.38</v>
      </c>
      <c r="F245" s="1" t="s">
        <v>38</v>
      </c>
      <c r="G245" s="1" t="s">
        <v>19</v>
      </c>
      <c r="H245" s="1">
        <v>20</v>
      </c>
      <c r="I245" s="2">
        <v>704.55</v>
      </c>
      <c r="J245" s="2">
        <v>80.52</v>
      </c>
      <c r="K245" s="2">
        <v>785.06999999999994</v>
      </c>
      <c r="L245" s="13">
        <v>825.31000000000017</v>
      </c>
      <c r="M245" s="2">
        <v>80.519000000000005</v>
      </c>
      <c r="N245" s="2">
        <v>865.58899999999994</v>
      </c>
      <c r="O245" s="13">
        <v>744.79100000000017</v>
      </c>
      <c r="P245" s="2">
        <v>80.519000000000005</v>
      </c>
      <c r="Q245" s="2">
        <v>946.10799999999995</v>
      </c>
      <c r="R245" s="13">
        <v>664.27200000000016</v>
      </c>
      <c r="S245" s="2">
        <v>80.519000000000005</v>
      </c>
      <c r="T245" s="2">
        <v>1026.627</v>
      </c>
      <c r="U245" s="13">
        <v>583.75300000000016</v>
      </c>
      <c r="V245" s="2">
        <f t="shared" si="28"/>
        <v>80.519000000000005</v>
      </c>
      <c r="W245" s="2">
        <f t="shared" si="29"/>
        <v>1107.146</v>
      </c>
      <c r="X245" s="13">
        <f t="shared" si="30"/>
        <v>503.23400000000015</v>
      </c>
      <c r="Y245" s="44">
        <f t="shared" si="31"/>
        <v>80.519000000000005</v>
      </c>
      <c r="Z245" s="44">
        <f t="shared" si="32"/>
        <v>1187.665</v>
      </c>
      <c r="AA245" s="44">
        <f t="shared" si="33"/>
        <v>422.71500000000015</v>
      </c>
      <c r="AB245" s="44">
        <f t="shared" si="34"/>
        <v>80.519000000000005</v>
      </c>
      <c r="AC245" s="44">
        <f t="shared" si="35"/>
        <v>1268.184</v>
      </c>
      <c r="AD245" s="44">
        <f t="shared" si="36"/>
        <v>342.19600000000014</v>
      </c>
      <c r="AE245" s="1" t="s">
        <v>21</v>
      </c>
    </row>
    <row r="246" spans="1:31" x14ac:dyDescent="0.25">
      <c r="A246" s="1">
        <v>1</v>
      </c>
      <c r="B246" s="1" t="s">
        <v>260</v>
      </c>
      <c r="C246" s="1" t="s">
        <v>17</v>
      </c>
      <c r="D246" s="4">
        <v>39001</v>
      </c>
      <c r="E246" s="13">
        <v>2550</v>
      </c>
      <c r="F246" s="1" t="s">
        <v>18</v>
      </c>
      <c r="G246" s="1" t="s">
        <v>19</v>
      </c>
      <c r="H246" s="1">
        <v>5</v>
      </c>
      <c r="I246" s="2">
        <v>2550</v>
      </c>
      <c r="J246" s="2">
        <v>0</v>
      </c>
      <c r="K246" s="2">
        <v>2550</v>
      </c>
      <c r="L246" s="13">
        <v>0</v>
      </c>
      <c r="M246" s="2">
        <v>0</v>
      </c>
      <c r="N246" s="2">
        <v>2550</v>
      </c>
      <c r="O246" s="13">
        <v>0</v>
      </c>
      <c r="P246" s="2">
        <v>0</v>
      </c>
      <c r="Q246" s="2">
        <v>2550</v>
      </c>
      <c r="R246" s="13">
        <v>0</v>
      </c>
      <c r="T246" s="2">
        <v>2550</v>
      </c>
      <c r="U246" s="13">
        <v>0</v>
      </c>
      <c r="V246" s="2">
        <f t="shared" si="28"/>
        <v>0</v>
      </c>
      <c r="W246" s="2">
        <f t="shared" si="29"/>
        <v>2550</v>
      </c>
      <c r="X246" s="13">
        <f t="shared" si="30"/>
        <v>0</v>
      </c>
      <c r="Y246" s="44">
        <f t="shared" si="31"/>
        <v>0</v>
      </c>
      <c r="Z246" s="44">
        <f t="shared" si="32"/>
        <v>2550</v>
      </c>
      <c r="AA246" s="44">
        <f t="shared" si="33"/>
        <v>0</v>
      </c>
      <c r="AB246" s="44">
        <f t="shared" si="34"/>
        <v>0</v>
      </c>
      <c r="AC246" s="44">
        <f t="shared" si="35"/>
        <v>2550</v>
      </c>
      <c r="AD246" s="44">
        <f t="shared" si="36"/>
        <v>0</v>
      </c>
      <c r="AE246" s="1" t="s">
        <v>21</v>
      </c>
    </row>
    <row r="247" spans="1:31" x14ac:dyDescent="0.25">
      <c r="A247" s="1">
        <v>1</v>
      </c>
      <c r="B247" s="1" t="s">
        <v>261</v>
      </c>
      <c r="C247" s="1" t="s">
        <v>17</v>
      </c>
      <c r="D247" s="4">
        <v>39001</v>
      </c>
      <c r="E247" s="13">
        <v>1487.31</v>
      </c>
      <c r="F247" s="1" t="s">
        <v>18</v>
      </c>
      <c r="G247" s="1" t="s">
        <v>19</v>
      </c>
      <c r="H247" s="1">
        <v>5</v>
      </c>
      <c r="I247" s="2">
        <v>1487.31</v>
      </c>
      <c r="J247" s="2">
        <v>0</v>
      </c>
      <c r="K247" s="2">
        <v>1487.31</v>
      </c>
      <c r="L247" s="13">
        <v>0</v>
      </c>
      <c r="M247" s="2">
        <v>0</v>
      </c>
      <c r="N247" s="2">
        <v>1487.31</v>
      </c>
      <c r="O247" s="13">
        <v>0</v>
      </c>
      <c r="P247" s="2">
        <v>0</v>
      </c>
      <c r="Q247" s="2">
        <v>1487.31</v>
      </c>
      <c r="R247" s="13">
        <v>0</v>
      </c>
      <c r="T247" s="2">
        <v>1487.31</v>
      </c>
      <c r="U247" s="13">
        <v>0</v>
      </c>
      <c r="V247" s="2">
        <f t="shared" si="28"/>
        <v>0</v>
      </c>
      <c r="W247" s="2">
        <f t="shared" si="29"/>
        <v>1487.31</v>
      </c>
      <c r="X247" s="13">
        <f t="shared" si="30"/>
        <v>0</v>
      </c>
      <c r="Y247" s="44">
        <f t="shared" si="31"/>
        <v>0</v>
      </c>
      <c r="Z247" s="44">
        <f t="shared" si="32"/>
        <v>1487.31</v>
      </c>
      <c r="AA247" s="44">
        <f t="shared" si="33"/>
        <v>0</v>
      </c>
      <c r="AB247" s="44">
        <f t="shared" si="34"/>
        <v>0</v>
      </c>
      <c r="AC247" s="44">
        <f t="shared" si="35"/>
        <v>1487.31</v>
      </c>
      <c r="AD247" s="44">
        <f t="shared" si="36"/>
        <v>0</v>
      </c>
      <c r="AE247" s="1" t="s">
        <v>21</v>
      </c>
    </row>
    <row r="248" spans="1:31" x14ac:dyDescent="0.25">
      <c r="A248" s="1">
        <v>1</v>
      </c>
      <c r="B248" s="1" t="s">
        <v>262</v>
      </c>
      <c r="C248" s="1" t="s">
        <v>17</v>
      </c>
      <c r="D248" s="4">
        <v>39007</v>
      </c>
      <c r="E248" s="13">
        <v>17975</v>
      </c>
      <c r="F248" s="1" t="s">
        <v>18</v>
      </c>
      <c r="G248" s="1" t="s">
        <v>19</v>
      </c>
      <c r="H248" s="1">
        <v>10</v>
      </c>
      <c r="I248" s="2">
        <v>15728.13</v>
      </c>
      <c r="J248" s="2">
        <v>1797.5</v>
      </c>
      <c r="K248" s="2">
        <v>17525.629999999997</v>
      </c>
      <c r="L248" s="13">
        <v>449.37000000000262</v>
      </c>
      <c r="M248" s="2">
        <v>449.37</v>
      </c>
      <c r="N248" s="2">
        <v>17974.999999999996</v>
      </c>
      <c r="O248" s="13">
        <v>0</v>
      </c>
      <c r="P248" s="2">
        <v>0</v>
      </c>
      <c r="Q248" s="2">
        <v>17974.999999999996</v>
      </c>
      <c r="R248" s="13">
        <v>0</v>
      </c>
      <c r="T248" s="2">
        <v>17974.999999999996</v>
      </c>
      <c r="U248" s="13">
        <v>0</v>
      </c>
      <c r="V248" s="2">
        <f t="shared" si="28"/>
        <v>0</v>
      </c>
      <c r="W248" s="2">
        <f t="shared" si="29"/>
        <v>17974.999999999996</v>
      </c>
      <c r="X248" s="13">
        <f t="shared" si="30"/>
        <v>0</v>
      </c>
      <c r="Y248" s="44">
        <f t="shared" si="31"/>
        <v>0</v>
      </c>
      <c r="Z248" s="44">
        <f t="shared" si="32"/>
        <v>17974.999999999996</v>
      </c>
      <c r="AA248" s="44">
        <f t="shared" si="33"/>
        <v>0</v>
      </c>
      <c r="AB248" s="44">
        <f t="shared" si="34"/>
        <v>0</v>
      </c>
      <c r="AC248" s="44">
        <f t="shared" si="35"/>
        <v>17974.999999999996</v>
      </c>
      <c r="AD248" s="44">
        <f t="shared" si="36"/>
        <v>0</v>
      </c>
      <c r="AE248" s="1" t="s">
        <v>21</v>
      </c>
    </row>
    <row r="249" spans="1:31" x14ac:dyDescent="0.25">
      <c r="A249" s="1">
        <v>1</v>
      </c>
      <c r="B249" s="1" t="s">
        <v>263</v>
      </c>
      <c r="C249" s="1" t="s">
        <v>17</v>
      </c>
      <c r="D249" s="4">
        <v>39007</v>
      </c>
      <c r="E249" s="13">
        <v>216</v>
      </c>
      <c r="F249" s="1" t="s">
        <v>18</v>
      </c>
      <c r="G249" s="1" t="s">
        <v>19</v>
      </c>
      <c r="H249" s="1">
        <v>10</v>
      </c>
      <c r="I249" s="2">
        <v>189</v>
      </c>
      <c r="J249" s="2">
        <v>21.6</v>
      </c>
      <c r="K249" s="2">
        <v>210.6</v>
      </c>
      <c r="L249" s="13">
        <v>5.4000000000000057</v>
      </c>
      <c r="M249" s="2">
        <v>5.4</v>
      </c>
      <c r="N249" s="2">
        <v>216</v>
      </c>
      <c r="O249" s="13">
        <v>0</v>
      </c>
      <c r="P249" s="2">
        <v>0</v>
      </c>
      <c r="Q249" s="2">
        <v>216</v>
      </c>
      <c r="R249" s="13">
        <v>0</v>
      </c>
      <c r="T249" s="2">
        <v>216</v>
      </c>
      <c r="U249" s="13">
        <v>0</v>
      </c>
      <c r="V249" s="2">
        <f t="shared" si="28"/>
        <v>0</v>
      </c>
      <c r="W249" s="2">
        <f t="shared" si="29"/>
        <v>216</v>
      </c>
      <c r="X249" s="13">
        <f t="shared" si="30"/>
        <v>0</v>
      </c>
      <c r="Y249" s="44">
        <f t="shared" si="31"/>
        <v>0</v>
      </c>
      <c r="Z249" s="44">
        <f t="shared" si="32"/>
        <v>216</v>
      </c>
      <c r="AA249" s="44">
        <f t="shared" si="33"/>
        <v>0</v>
      </c>
      <c r="AB249" s="44">
        <f t="shared" si="34"/>
        <v>0</v>
      </c>
      <c r="AC249" s="44">
        <f t="shared" si="35"/>
        <v>216</v>
      </c>
      <c r="AD249" s="44">
        <f t="shared" si="36"/>
        <v>0</v>
      </c>
      <c r="AE249" s="1" t="s">
        <v>21</v>
      </c>
    </row>
    <row r="250" spans="1:31" x14ac:dyDescent="0.25">
      <c r="A250" s="1">
        <v>1</v>
      </c>
      <c r="B250" s="1" t="s">
        <v>264</v>
      </c>
      <c r="C250" s="1" t="s">
        <v>17</v>
      </c>
      <c r="D250" s="4">
        <v>39007</v>
      </c>
      <c r="E250" s="13">
        <v>1295</v>
      </c>
      <c r="F250" s="1" t="s">
        <v>18</v>
      </c>
      <c r="G250" s="1" t="s">
        <v>19</v>
      </c>
      <c r="H250" s="1">
        <v>10</v>
      </c>
      <c r="I250" s="2">
        <v>1133.1300000000001</v>
      </c>
      <c r="J250" s="2">
        <v>129.5</v>
      </c>
      <c r="K250" s="2">
        <v>1262.6300000000001</v>
      </c>
      <c r="L250" s="13">
        <v>32.369999999999891</v>
      </c>
      <c r="M250" s="2">
        <v>32.369999999999997</v>
      </c>
      <c r="N250" s="2">
        <v>1295</v>
      </c>
      <c r="O250" s="13">
        <v>0</v>
      </c>
      <c r="P250" s="2">
        <v>0</v>
      </c>
      <c r="Q250" s="2">
        <v>1295</v>
      </c>
      <c r="R250" s="13">
        <v>0</v>
      </c>
      <c r="T250" s="2">
        <v>1295</v>
      </c>
      <c r="U250" s="13">
        <v>0</v>
      </c>
      <c r="V250" s="2">
        <f t="shared" si="28"/>
        <v>0</v>
      </c>
      <c r="W250" s="2">
        <f t="shared" si="29"/>
        <v>1295</v>
      </c>
      <c r="X250" s="13">
        <f t="shared" si="30"/>
        <v>0</v>
      </c>
      <c r="Y250" s="44">
        <f t="shared" si="31"/>
        <v>0</v>
      </c>
      <c r="Z250" s="44">
        <f t="shared" si="32"/>
        <v>1295</v>
      </c>
      <c r="AA250" s="44">
        <f t="shared" si="33"/>
        <v>0</v>
      </c>
      <c r="AB250" s="44">
        <f t="shared" si="34"/>
        <v>0</v>
      </c>
      <c r="AC250" s="44">
        <f t="shared" si="35"/>
        <v>1295</v>
      </c>
      <c r="AD250" s="44">
        <f t="shared" si="36"/>
        <v>0</v>
      </c>
      <c r="AE250" s="1" t="s">
        <v>21</v>
      </c>
    </row>
    <row r="251" spans="1:31" x14ac:dyDescent="0.25">
      <c r="A251" s="1">
        <v>1</v>
      </c>
      <c r="B251" s="1" t="s">
        <v>265</v>
      </c>
      <c r="C251" s="1" t="s">
        <v>17</v>
      </c>
      <c r="D251" s="4">
        <v>39007</v>
      </c>
      <c r="E251" s="13">
        <v>556</v>
      </c>
      <c r="F251" s="1" t="s">
        <v>18</v>
      </c>
      <c r="G251" s="1" t="s">
        <v>19</v>
      </c>
      <c r="H251" s="1">
        <v>10</v>
      </c>
      <c r="I251" s="2">
        <v>486.5</v>
      </c>
      <c r="J251" s="2">
        <v>55.6</v>
      </c>
      <c r="K251" s="2">
        <v>542.1</v>
      </c>
      <c r="L251" s="13">
        <v>13.899999999999977</v>
      </c>
      <c r="M251" s="2">
        <v>13.9</v>
      </c>
      <c r="N251" s="2">
        <v>556</v>
      </c>
      <c r="O251" s="13">
        <v>0</v>
      </c>
      <c r="P251" s="2">
        <v>0</v>
      </c>
      <c r="Q251" s="2">
        <v>556</v>
      </c>
      <c r="R251" s="13">
        <v>0</v>
      </c>
      <c r="T251" s="2">
        <v>556</v>
      </c>
      <c r="U251" s="13">
        <v>0</v>
      </c>
      <c r="V251" s="2">
        <f t="shared" si="28"/>
        <v>0</v>
      </c>
      <c r="W251" s="2">
        <f t="shared" si="29"/>
        <v>556</v>
      </c>
      <c r="X251" s="13">
        <f t="shared" si="30"/>
        <v>0</v>
      </c>
      <c r="Y251" s="44">
        <f t="shared" si="31"/>
        <v>0</v>
      </c>
      <c r="Z251" s="44">
        <f t="shared" si="32"/>
        <v>556</v>
      </c>
      <c r="AA251" s="44">
        <f t="shared" si="33"/>
        <v>0</v>
      </c>
      <c r="AB251" s="44">
        <f t="shared" si="34"/>
        <v>0</v>
      </c>
      <c r="AC251" s="44">
        <f t="shared" si="35"/>
        <v>556</v>
      </c>
      <c r="AD251" s="44">
        <f t="shared" si="36"/>
        <v>0</v>
      </c>
      <c r="AE251" s="1" t="s">
        <v>21</v>
      </c>
    </row>
    <row r="252" spans="1:31" x14ac:dyDescent="0.25">
      <c r="A252" s="1">
        <v>1</v>
      </c>
      <c r="B252" s="1" t="s">
        <v>266</v>
      </c>
      <c r="C252" s="1" t="s">
        <v>17</v>
      </c>
      <c r="D252" s="4">
        <v>39007</v>
      </c>
      <c r="E252" s="13">
        <v>558</v>
      </c>
      <c r="F252" s="1" t="s">
        <v>18</v>
      </c>
      <c r="G252" s="1" t="s">
        <v>19</v>
      </c>
      <c r="H252" s="1">
        <v>10</v>
      </c>
      <c r="I252" s="2">
        <v>488.25</v>
      </c>
      <c r="J252" s="2">
        <v>55.8</v>
      </c>
      <c r="K252" s="2">
        <v>544.04999999999995</v>
      </c>
      <c r="L252" s="13">
        <v>13.950000000000045</v>
      </c>
      <c r="M252" s="2">
        <v>13.95</v>
      </c>
      <c r="N252" s="2">
        <v>558</v>
      </c>
      <c r="O252" s="13">
        <v>0</v>
      </c>
      <c r="P252" s="2">
        <v>0</v>
      </c>
      <c r="Q252" s="2">
        <v>558</v>
      </c>
      <c r="R252" s="13">
        <v>0</v>
      </c>
      <c r="T252" s="2">
        <v>558</v>
      </c>
      <c r="U252" s="13">
        <v>0</v>
      </c>
      <c r="V252" s="2">
        <f t="shared" si="28"/>
        <v>0</v>
      </c>
      <c r="W252" s="2">
        <f t="shared" si="29"/>
        <v>558</v>
      </c>
      <c r="X252" s="13">
        <f t="shared" si="30"/>
        <v>0</v>
      </c>
      <c r="Y252" s="44">
        <f t="shared" si="31"/>
        <v>0</v>
      </c>
      <c r="Z252" s="44">
        <f t="shared" si="32"/>
        <v>558</v>
      </c>
      <c r="AA252" s="44">
        <f t="shared" si="33"/>
        <v>0</v>
      </c>
      <c r="AB252" s="44">
        <f t="shared" si="34"/>
        <v>0</v>
      </c>
      <c r="AC252" s="44">
        <f t="shared" si="35"/>
        <v>558</v>
      </c>
      <c r="AD252" s="44">
        <f t="shared" si="36"/>
        <v>0</v>
      </c>
      <c r="AE252" s="1" t="s">
        <v>21</v>
      </c>
    </row>
    <row r="253" spans="1:31" x14ac:dyDescent="0.25">
      <c r="A253" s="1">
        <v>1</v>
      </c>
      <c r="B253" s="1" t="s">
        <v>267</v>
      </c>
      <c r="C253" s="1" t="s">
        <v>17</v>
      </c>
      <c r="D253" s="4">
        <v>39007</v>
      </c>
      <c r="E253" s="13">
        <v>336</v>
      </c>
      <c r="F253" s="1" t="s">
        <v>18</v>
      </c>
      <c r="G253" s="1" t="s">
        <v>19</v>
      </c>
      <c r="H253" s="1">
        <v>10</v>
      </c>
      <c r="I253" s="2">
        <v>294</v>
      </c>
      <c r="J253" s="2">
        <v>33.6</v>
      </c>
      <c r="K253" s="2">
        <v>327.60000000000002</v>
      </c>
      <c r="L253" s="13">
        <v>8.3999999999999773</v>
      </c>
      <c r="M253" s="2">
        <v>8.4</v>
      </c>
      <c r="N253" s="2">
        <v>336</v>
      </c>
      <c r="O253" s="13">
        <v>0</v>
      </c>
      <c r="P253" s="2">
        <v>0</v>
      </c>
      <c r="Q253" s="2">
        <v>336</v>
      </c>
      <c r="R253" s="13">
        <v>0</v>
      </c>
      <c r="T253" s="2">
        <v>336</v>
      </c>
      <c r="U253" s="13">
        <v>0</v>
      </c>
      <c r="V253" s="2">
        <f t="shared" si="28"/>
        <v>0</v>
      </c>
      <c r="W253" s="2">
        <f t="shared" si="29"/>
        <v>336</v>
      </c>
      <c r="X253" s="13">
        <f t="shared" si="30"/>
        <v>0</v>
      </c>
      <c r="Y253" s="44">
        <f t="shared" si="31"/>
        <v>0</v>
      </c>
      <c r="Z253" s="44">
        <f t="shared" si="32"/>
        <v>336</v>
      </c>
      <c r="AA253" s="44">
        <f t="shared" si="33"/>
        <v>0</v>
      </c>
      <c r="AB253" s="44">
        <f t="shared" si="34"/>
        <v>0</v>
      </c>
      <c r="AC253" s="44">
        <f t="shared" si="35"/>
        <v>336</v>
      </c>
      <c r="AD253" s="44">
        <f t="shared" si="36"/>
        <v>0</v>
      </c>
      <c r="AE253" s="1" t="s">
        <v>21</v>
      </c>
    </row>
    <row r="254" spans="1:31" x14ac:dyDescent="0.25">
      <c r="A254" s="1">
        <v>1</v>
      </c>
      <c r="B254" s="1" t="s">
        <v>268</v>
      </c>
      <c r="C254" s="1" t="s">
        <v>17</v>
      </c>
      <c r="D254" s="4">
        <v>39007</v>
      </c>
      <c r="E254" s="13">
        <v>246</v>
      </c>
      <c r="F254" s="1" t="s">
        <v>18</v>
      </c>
      <c r="G254" s="1" t="s">
        <v>19</v>
      </c>
      <c r="H254" s="1">
        <v>10</v>
      </c>
      <c r="I254" s="2">
        <v>215.25</v>
      </c>
      <c r="J254" s="2">
        <v>24.6</v>
      </c>
      <c r="K254" s="2">
        <v>239.85</v>
      </c>
      <c r="L254" s="13">
        <v>6.1500000000000057</v>
      </c>
      <c r="M254" s="2">
        <v>6.15</v>
      </c>
      <c r="N254" s="2">
        <v>246</v>
      </c>
      <c r="O254" s="13">
        <v>0</v>
      </c>
      <c r="P254" s="2">
        <v>0</v>
      </c>
      <c r="Q254" s="2">
        <v>246</v>
      </c>
      <c r="R254" s="13">
        <v>0</v>
      </c>
      <c r="T254" s="2">
        <v>246</v>
      </c>
      <c r="U254" s="13">
        <v>0</v>
      </c>
      <c r="V254" s="2">
        <f t="shared" si="28"/>
        <v>0</v>
      </c>
      <c r="W254" s="2">
        <f t="shared" si="29"/>
        <v>246</v>
      </c>
      <c r="X254" s="13">
        <f t="shared" si="30"/>
        <v>0</v>
      </c>
      <c r="Y254" s="44">
        <f t="shared" si="31"/>
        <v>0</v>
      </c>
      <c r="Z254" s="44">
        <f t="shared" si="32"/>
        <v>246</v>
      </c>
      <c r="AA254" s="44">
        <f t="shared" si="33"/>
        <v>0</v>
      </c>
      <c r="AB254" s="44">
        <f t="shared" si="34"/>
        <v>0</v>
      </c>
      <c r="AC254" s="44">
        <f t="shared" si="35"/>
        <v>246</v>
      </c>
      <c r="AD254" s="44">
        <f t="shared" si="36"/>
        <v>0</v>
      </c>
      <c r="AE254" s="1" t="s">
        <v>21</v>
      </c>
    </row>
    <row r="255" spans="1:31" x14ac:dyDescent="0.25">
      <c r="A255" s="1">
        <v>1</v>
      </c>
      <c r="B255" s="1" t="s">
        <v>269</v>
      </c>
      <c r="C255" s="1" t="s">
        <v>17</v>
      </c>
      <c r="D255" s="4">
        <v>39007</v>
      </c>
      <c r="E255" s="13">
        <v>2179</v>
      </c>
      <c r="F255" s="1" t="s">
        <v>18</v>
      </c>
      <c r="G255" s="1" t="s">
        <v>19</v>
      </c>
      <c r="H255" s="1">
        <v>10</v>
      </c>
      <c r="I255" s="2">
        <v>1906.63</v>
      </c>
      <c r="J255" s="2">
        <v>217.9</v>
      </c>
      <c r="K255" s="2">
        <v>2124.5300000000002</v>
      </c>
      <c r="L255" s="13">
        <v>54.4699999999998</v>
      </c>
      <c r="M255" s="2">
        <v>54.47</v>
      </c>
      <c r="N255" s="2">
        <v>2179</v>
      </c>
      <c r="O255" s="13">
        <v>0</v>
      </c>
      <c r="P255" s="2">
        <v>0</v>
      </c>
      <c r="Q255" s="2">
        <v>2179</v>
      </c>
      <c r="R255" s="13">
        <v>0</v>
      </c>
      <c r="T255" s="2">
        <v>2179</v>
      </c>
      <c r="U255" s="13">
        <v>0</v>
      </c>
      <c r="V255" s="2">
        <f t="shared" si="28"/>
        <v>0</v>
      </c>
      <c r="W255" s="2">
        <f t="shared" si="29"/>
        <v>2179</v>
      </c>
      <c r="X255" s="13">
        <f t="shared" si="30"/>
        <v>0</v>
      </c>
      <c r="Y255" s="44">
        <f t="shared" si="31"/>
        <v>0</v>
      </c>
      <c r="Z255" s="44">
        <f t="shared" si="32"/>
        <v>2179</v>
      </c>
      <c r="AA255" s="44">
        <f t="shared" si="33"/>
        <v>0</v>
      </c>
      <c r="AB255" s="44">
        <f t="shared" si="34"/>
        <v>0</v>
      </c>
      <c r="AC255" s="44">
        <f t="shared" si="35"/>
        <v>2179</v>
      </c>
      <c r="AD255" s="44">
        <f t="shared" si="36"/>
        <v>0</v>
      </c>
      <c r="AE255" s="1" t="s">
        <v>21</v>
      </c>
    </row>
    <row r="256" spans="1:31" x14ac:dyDescent="0.25">
      <c r="A256" s="1">
        <v>1</v>
      </c>
      <c r="B256" s="1" t="s">
        <v>270</v>
      </c>
      <c r="C256" s="1" t="s">
        <v>17</v>
      </c>
      <c r="D256" s="4">
        <v>39007</v>
      </c>
      <c r="E256" s="13">
        <v>1659</v>
      </c>
      <c r="F256" s="1" t="s">
        <v>18</v>
      </c>
      <c r="G256" s="1" t="s">
        <v>19</v>
      </c>
      <c r="H256" s="1">
        <v>10</v>
      </c>
      <c r="I256" s="2">
        <v>1451.63</v>
      </c>
      <c r="J256" s="2">
        <v>165.9</v>
      </c>
      <c r="K256" s="2">
        <v>1617.5300000000002</v>
      </c>
      <c r="L256" s="13">
        <v>41.4699999999998</v>
      </c>
      <c r="M256" s="2">
        <v>41.47</v>
      </c>
      <c r="N256" s="2">
        <v>1659.0000000000002</v>
      </c>
      <c r="O256" s="13">
        <v>0</v>
      </c>
      <c r="P256" s="2">
        <v>0</v>
      </c>
      <c r="Q256" s="2">
        <v>1659.0000000000002</v>
      </c>
      <c r="R256" s="13">
        <v>0</v>
      </c>
      <c r="T256" s="2">
        <v>1659.0000000000002</v>
      </c>
      <c r="U256" s="13">
        <v>0</v>
      </c>
      <c r="V256" s="2">
        <f t="shared" si="28"/>
        <v>0</v>
      </c>
      <c r="W256" s="2">
        <f t="shared" si="29"/>
        <v>1659.0000000000002</v>
      </c>
      <c r="X256" s="13">
        <f t="shared" si="30"/>
        <v>0</v>
      </c>
      <c r="Y256" s="44">
        <f t="shared" si="31"/>
        <v>0</v>
      </c>
      <c r="Z256" s="44">
        <f t="shared" si="32"/>
        <v>1659.0000000000002</v>
      </c>
      <c r="AA256" s="44">
        <f t="shared" si="33"/>
        <v>0</v>
      </c>
      <c r="AB256" s="44">
        <f t="shared" si="34"/>
        <v>0</v>
      </c>
      <c r="AC256" s="44">
        <f t="shared" si="35"/>
        <v>1659.0000000000002</v>
      </c>
      <c r="AD256" s="44">
        <f t="shared" si="36"/>
        <v>0</v>
      </c>
      <c r="AE256" s="1" t="s">
        <v>21</v>
      </c>
    </row>
    <row r="257" spans="1:31" x14ac:dyDescent="0.25">
      <c r="A257" s="1">
        <v>1</v>
      </c>
      <c r="B257" s="1" t="s">
        <v>271</v>
      </c>
      <c r="C257" s="1" t="s">
        <v>17</v>
      </c>
      <c r="D257" s="4">
        <v>39007</v>
      </c>
      <c r="E257" s="13">
        <v>380</v>
      </c>
      <c r="F257" s="1" t="s">
        <v>18</v>
      </c>
      <c r="G257" s="1" t="s">
        <v>19</v>
      </c>
      <c r="H257" s="1">
        <v>10</v>
      </c>
      <c r="I257" s="2">
        <v>332.5</v>
      </c>
      <c r="J257" s="2">
        <v>38</v>
      </c>
      <c r="K257" s="2">
        <v>370.5</v>
      </c>
      <c r="L257" s="13">
        <v>9.5</v>
      </c>
      <c r="M257" s="2">
        <v>9.5</v>
      </c>
      <c r="N257" s="2">
        <v>380</v>
      </c>
      <c r="O257" s="13">
        <v>0</v>
      </c>
      <c r="P257" s="2">
        <v>0</v>
      </c>
      <c r="Q257" s="2">
        <v>380</v>
      </c>
      <c r="R257" s="13">
        <v>0</v>
      </c>
      <c r="T257" s="2">
        <v>380</v>
      </c>
      <c r="U257" s="13">
        <v>0</v>
      </c>
      <c r="V257" s="2">
        <f t="shared" si="28"/>
        <v>0</v>
      </c>
      <c r="W257" s="2">
        <f t="shared" si="29"/>
        <v>380</v>
      </c>
      <c r="X257" s="13">
        <f t="shared" si="30"/>
        <v>0</v>
      </c>
      <c r="Y257" s="44">
        <f t="shared" si="31"/>
        <v>0</v>
      </c>
      <c r="Z257" s="44">
        <f t="shared" si="32"/>
        <v>380</v>
      </c>
      <c r="AA257" s="44">
        <f t="shared" si="33"/>
        <v>0</v>
      </c>
      <c r="AB257" s="44">
        <f t="shared" si="34"/>
        <v>0</v>
      </c>
      <c r="AC257" s="44">
        <f t="shared" si="35"/>
        <v>380</v>
      </c>
      <c r="AD257" s="44">
        <f t="shared" si="36"/>
        <v>0</v>
      </c>
      <c r="AE257" s="1" t="s">
        <v>21</v>
      </c>
    </row>
    <row r="258" spans="1:31" x14ac:dyDescent="0.25">
      <c r="A258" s="1">
        <v>1</v>
      </c>
      <c r="B258" s="1" t="s">
        <v>272</v>
      </c>
      <c r="C258" s="1" t="s">
        <v>17</v>
      </c>
      <c r="D258" s="4">
        <v>39007</v>
      </c>
      <c r="E258" s="13">
        <v>1035</v>
      </c>
      <c r="F258" s="1" t="s">
        <v>18</v>
      </c>
      <c r="G258" s="1" t="s">
        <v>19</v>
      </c>
      <c r="H258" s="1">
        <v>10</v>
      </c>
      <c r="I258" s="2">
        <v>905.63</v>
      </c>
      <c r="J258" s="2">
        <v>103.5</v>
      </c>
      <c r="K258" s="2">
        <v>1009.13</v>
      </c>
      <c r="L258" s="13">
        <v>25.870000000000005</v>
      </c>
      <c r="M258" s="2">
        <v>25.87</v>
      </c>
      <c r="N258" s="2">
        <v>1035</v>
      </c>
      <c r="O258" s="13">
        <v>0</v>
      </c>
      <c r="P258" s="2">
        <v>0</v>
      </c>
      <c r="Q258" s="2">
        <v>1035</v>
      </c>
      <c r="R258" s="13">
        <v>0</v>
      </c>
      <c r="T258" s="2">
        <v>1035</v>
      </c>
      <c r="U258" s="13">
        <v>0</v>
      </c>
      <c r="V258" s="2">
        <f t="shared" si="28"/>
        <v>0</v>
      </c>
      <c r="W258" s="2">
        <f t="shared" si="29"/>
        <v>1035</v>
      </c>
      <c r="X258" s="13">
        <f t="shared" si="30"/>
        <v>0</v>
      </c>
      <c r="Y258" s="44">
        <f t="shared" si="31"/>
        <v>0</v>
      </c>
      <c r="Z258" s="44">
        <f t="shared" si="32"/>
        <v>1035</v>
      </c>
      <c r="AA258" s="44">
        <f t="shared" si="33"/>
        <v>0</v>
      </c>
      <c r="AB258" s="44">
        <f t="shared" si="34"/>
        <v>0</v>
      </c>
      <c r="AC258" s="44">
        <f t="shared" si="35"/>
        <v>1035</v>
      </c>
      <c r="AD258" s="44">
        <f t="shared" si="36"/>
        <v>0</v>
      </c>
      <c r="AE258" s="1" t="s">
        <v>21</v>
      </c>
    </row>
    <row r="259" spans="1:31" x14ac:dyDescent="0.25">
      <c r="A259" s="1">
        <v>1</v>
      </c>
      <c r="B259" s="1" t="s">
        <v>273</v>
      </c>
      <c r="C259" s="1" t="s">
        <v>17</v>
      </c>
      <c r="D259" s="4">
        <v>39007</v>
      </c>
      <c r="E259" s="13">
        <v>344</v>
      </c>
      <c r="F259" s="1" t="s">
        <v>18</v>
      </c>
      <c r="G259" s="1" t="s">
        <v>19</v>
      </c>
      <c r="H259" s="1">
        <v>10</v>
      </c>
      <c r="I259" s="2">
        <v>301</v>
      </c>
      <c r="J259" s="2">
        <v>34.4</v>
      </c>
      <c r="K259" s="2">
        <v>335.4</v>
      </c>
      <c r="L259" s="13">
        <v>8.6000000000000227</v>
      </c>
      <c r="M259" s="2">
        <v>8.6</v>
      </c>
      <c r="N259" s="2">
        <v>344</v>
      </c>
      <c r="O259" s="13">
        <v>0</v>
      </c>
      <c r="P259" s="2">
        <v>0</v>
      </c>
      <c r="Q259" s="2">
        <v>344</v>
      </c>
      <c r="R259" s="13">
        <v>0</v>
      </c>
      <c r="T259" s="2">
        <v>344</v>
      </c>
      <c r="U259" s="13">
        <v>0</v>
      </c>
      <c r="V259" s="2">
        <f t="shared" si="28"/>
        <v>0</v>
      </c>
      <c r="W259" s="2">
        <f t="shared" si="29"/>
        <v>344</v>
      </c>
      <c r="X259" s="13">
        <f t="shared" si="30"/>
        <v>0</v>
      </c>
      <c r="Y259" s="44">
        <f t="shared" si="31"/>
        <v>0</v>
      </c>
      <c r="Z259" s="44">
        <f t="shared" si="32"/>
        <v>344</v>
      </c>
      <c r="AA259" s="44">
        <f t="shared" si="33"/>
        <v>0</v>
      </c>
      <c r="AB259" s="44">
        <f t="shared" si="34"/>
        <v>0</v>
      </c>
      <c r="AC259" s="44">
        <f t="shared" si="35"/>
        <v>344</v>
      </c>
      <c r="AD259" s="44">
        <f t="shared" si="36"/>
        <v>0</v>
      </c>
      <c r="AE259" s="1" t="s">
        <v>21</v>
      </c>
    </row>
    <row r="260" spans="1:31" x14ac:dyDescent="0.25">
      <c r="A260" s="1">
        <v>1</v>
      </c>
      <c r="B260" s="1" t="s">
        <v>274</v>
      </c>
      <c r="C260" s="1" t="s">
        <v>17</v>
      </c>
      <c r="D260" s="4">
        <v>39007</v>
      </c>
      <c r="E260" s="13">
        <v>260</v>
      </c>
      <c r="F260" s="1" t="s">
        <v>18</v>
      </c>
      <c r="G260" s="1" t="s">
        <v>19</v>
      </c>
      <c r="H260" s="1">
        <v>10</v>
      </c>
      <c r="I260" s="2">
        <v>227.5</v>
      </c>
      <c r="J260" s="2">
        <v>26</v>
      </c>
      <c r="K260" s="2">
        <v>253.5</v>
      </c>
      <c r="L260" s="13">
        <v>6.5</v>
      </c>
      <c r="M260" s="2">
        <v>6.5</v>
      </c>
      <c r="N260" s="2">
        <v>260</v>
      </c>
      <c r="O260" s="13">
        <v>0</v>
      </c>
      <c r="P260" s="2">
        <v>0</v>
      </c>
      <c r="Q260" s="2">
        <v>260</v>
      </c>
      <c r="R260" s="13">
        <v>0</v>
      </c>
      <c r="T260" s="2">
        <v>260</v>
      </c>
      <c r="U260" s="13">
        <v>0</v>
      </c>
      <c r="V260" s="2">
        <f t="shared" si="28"/>
        <v>0</v>
      </c>
      <c r="W260" s="2">
        <f t="shared" si="29"/>
        <v>260</v>
      </c>
      <c r="X260" s="13">
        <f t="shared" si="30"/>
        <v>0</v>
      </c>
      <c r="Y260" s="44">
        <f t="shared" si="31"/>
        <v>0</v>
      </c>
      <c r="Z260" s="44">
        <f t="shared" si="32"/>
        <v>260</v>
      </c>
      <c r="AA260" s="44">
        <f t="shared" si="33"/>
        <v>0</v>
      </c>
      <c r="AB260" s="44">
        <f t="shared" si="34"/>
        <v>0</v>
      </c>
      <c r="AC260" s="44">
        <f t="shared" si="35"/>
        <v>260</v>
      </c>
      <c r="AD260" s="44">
        <f t="shared" si="36"/>
        <v>0</v>
      </c>
      <c r="AE260" s="1" t="s">
        <v>21</v>
      </c>
    </row>
    <row r="261" spans="1:31" x14ac:dyDescent="0.25">
      <c r="A261" s="1">
        <v>1</v>
      </c>
      <c r="B261" s="1" t="s">
        <v>275</v>
      </c>
      <c r="C261" s="1" t="s">
        <v>17</v>
      </c>
      <c r="D261" s="4">
        <v>39007</v>
      </c>
      <c r="E261" s="13">
        <v>641</v>
      </c>
      <c r="F261" s="1" t="s">
        <v>18</v>
      </c>
      <c r="G261" s="1" t="s">
        <v>19</v>
      </c>
      <c r="H261" s="1">
        <v>10</v>
      </c>
      <c r="I261" s="2">
        <v>560.88</v>
      </c>
      <c r="J261" s="2">
        <v>64.099999999999994</v>
      </c>
      <c r="K261" s="2">
        <v>624.98</v>
      </c>
      <c r="L261" s="13">
        <v>16.019999999999982</v>
      </c>
      <c r="M261" s="2">
        <v>16.02</v>
      </c>
      <c r="N261" s="2">
        <v>641</v>
      </c>
      <c r="O261" s="13">
        <v>0</v>
      </c>
      <c r="P261" s="2">
        <v>0</v>
      </c>
      <c r="Q261" s="2">
        <v>641</v>
      </c>
      <c r="R261" s="13">
        <v>0</v>
      </c>
      <c r="T261" s="2">
        <v>641</v>
      </c>
      <c r="U261" s="13">
        <v>0</v>
      </c>
      <c r="V261" s="2">
        <f t="shared" si="28"/>
        <v>0</v>
      </c>
      <c r="W261" s="2">
        <f t="shared" si="29"/>
        <v>641</v>
      </c>
      <c r="X261" s="13">
        <f t="shared" si="30"/>
        <v>0</v>
      </c>
      <c r="Y261" s="44">
        <f t="shared" si="31"/>
        <v>0</v>
      </c>
      <c r="Z261" s="44">
        <f t="shared" si="32"/>
        <v>641</v>
      </c>
      <c r="AA261" s="44">
        <f t="shared" si="33"/>
        <v>0</v>
      </c>
      <c r="AB261" s="44">
        <f t="shared" si="34"/>
        <v>0</v>
      </c>
      <c r="AC261" s="44">
        <f t="shared" si="35"/>
        <v>641</v>
      </c>
      <c r="AD261" s="44">
        <f t="shared" si="36"/>
        <v>0</v>
      </c>
      <c r="AE261" s="1" t="s">
        <v>21</v>
      </c>
    </row>
    <row r="262" spans="1:31" x14ac:dyDescent="0.25">
      <c r="A262" s="1">
        <v>1</v>
      </c>
      <c r="B262" s="1" t="s">
        <v>276</v>
      </c>
      <c r="C262" s="1" t="s">
        <v>17</v>
      </c>
      <c r="D262" s="4">
        <v>39007</v>
      </c>
      <c r="E262" s="13">
        <v>1045</v>
      </c>
      <c r="F262" s="1" t="s">
        <v>18</v>
      </c>
      <c r="G262" s="1" t="s">
        <v>19</v>
      </c>
      <c r="H262" s="1">
        <v>10</v>
      </c>
      <c r="I262" s="2">
        <v>914.38</v>
      </c>
      <c r="J262" s="2">
        <v>104.5</v>
      </c>
      <c r="K262" s="2">
        <v>1018.88</v>
      </c>
      <c r="L262" s="13">
        <v>26.120000000000005</v>
      </c>
      <c r="M262" s="2">
        <v>26.12</v>
      </c>
      <c r="N262" s="2">
        <v>1045</v>
      </c>
      <c r="O262" s="13">
        <v>0</v>
      </c>
      <c r="P262" s="2">
        <v>0</v>
      </c>
      <c r="Q262" s="2">
        <v>1045</v>
      </c>
      <c r="R262" s="13">
        <v>0</v>
      </c>
      <c r="T262" s="2">
        <v>1045</v>
      </c>
      <c r="U262" s="13">
        <v>0</v>
      </c>
      <c r="V262" s="2">
        <f t="shared" si="28"/>
        <v>0</v>
      </c>
      <c r="W262" s="2">
        <f t="shared" si="29"/>
        <v>1045</v>
      </c>
      <c r="X262" s="13">
        <f t="shared" si="30"/>
        <v>0</v>
      </c>
      <c r="Y262" s="44">
        <f t="shared" si="31"/>
        <v>0</v>
      </c>
      <c r="Z262" s="44">
        <f t="shared" si="32"/>
        <v>1045</v>
      </c>
      <c r="AA262" s="44">
        <f t="shared" si="33"/>
        <v>0</v>
      </c>
      <c r="AB262" s="44">
        <f t="shared" si="34"/>
        <v>0</v>
      </c>
      <c r="AC262" s="44">
        <f t="shared" si="35"/>
        <v>1045</v>
      </c>
      <c r="AD262" s="44">
        <f t="shared" si="36"/>
        <v>0</v>
      </c>
      <c r="AE262" s="1" t="s">
        <v>21</v>
      </c>
    </row>
    <row r="263" spans="1:31" x14ac:dyDescent="0.25">
      <c r="A263" s="1">
        <v>1</v>
      </c>
      <c r="B263" s="1" t="s">
        <v>277</v>
      </c>
      <c r="C263" s="1" t="s">
        <v>17</v>
      </c>
      <c r="D263" s="4">
        <v>39042</v>
      </c>
      <c r="E263" s="13">
        <v>316</v>
      </c>
      <c r="F263" s="1" t="s">
        <v>18</v>
      </c>
      <c r="G263" s="1" t="s">
        <v>19</v>
      </c>
      <c r="H263" s="1">
        <v>5</v>
      </c>
      <c r="I263" s="2">
        <v>316</v>
      </c>
      <c r="J263" s="2">
        <v>0</v>
      </c>
      <c r="K263" s="2">
        <v>316</v>
      </c>
      <c r="L263" s="13">
        <v>0</v>
      </c>
      <c r="M263" s="2">
        <v>0</v>
      </c>
      <c r="N263" s="2">
        <v>316</v>
      </c>
      <c r="O263" s="13">
        <v>0</v>
      </c>
      <c r="P263" s="2">
        <v>0</v>
      </c>
      <c r="Q263" s="2">
        <v>316</v>
      </c>
      <c r="R263" s="13">
        <v>0</v>
      </c>
      <c r="T263" s="2">
        <v>316</v>
      </c>
      <c r="U263" s="13">
        <v>0</v>
      </c>
      <c r="V263" s="2">
        <f t="shared" si="28"/>
        <v>0</v>
      </c>
      <c r="W263" s="2">
        <f t="shared" si="29"/>
        <v>316</v>
      </c>
      <c r="X263" s="13">
        <f t="shared" si="30"/>
        <v>0</v>
      </c>
      <c r="Y263" s="44">
        <f t="shared" si="31"/>
        <v>0</v>
      </c>
      <c r="Z263" s="44">
        <f t="shared" si="32"/>
        <v>316</v>
      </c>
      <c r="AA263" s="44">
        <f t="shared" si="33"/>
        <v>0</v>
      </c>
      <c r="AB263" s="44">
        <f t="shared" si="34"/>
        <v>0</v>
      </c>
      <c r="AC263" s="44">
        <f t="shared" si="35"/>
        <v>316</v>
      </c>
      <c r="AD263" s="44">
        <f t="shared" si="36"/>
        <v>0</v>
      </c>
      <c r="AE263" s="1" t="s">
        <v>21</v>
      </c>
    </row>
    <row r="264" spans="1:31" x14ac:dyDescent="0.25">
      <c r="A264" s="1">
        <v>1</v>
      </c>
      <c r="B264" s="1" t="s">
        <v>278</v>
      </c>
      <c r="C264" s="1" t="s">
        <v>17</v>
      </c>
      <c r="D264" s="4">
        <v>39042</v>
      </c>
      <c r="E264" s="13">
        <v>1274</v>
      </c>
      <c r="F264" s="1" t="s">
        <v>18</v>
      </c>
      <c r="G264" s="1" t="s">
        <v>19</v>
      </c>
      <c r="H264" s="1">
        <v>5</v>
      </c>
      <c r="I264" s="2">
        <v>1274</v>
      </c>
      <c r="J264" s="2">
        <v>0</v>
      </c>
      <c r="K264" s="2">
        <v>1274</v>
      </c>
      <c r="L264" s="13">
        <v>0</v>
      </c>
      <c r="M264" s="2">
        <v>0</v>
      </c>
      <c r="N264" s="2">
        <v>1274</v>
      </c>
      <c r="O264" s="13">
        <v>0</v>
      </c>
      <c r="P264" s="2">
        <v>0</v>
      </c>
      <c r="Q264" s="2">
        <v>1274</v>
      </c>
      <c r="R264" s="13">
        <v>0</v>
      </c>
      <c r="T264" s="2">
        <v>1274</v>
      </c>
      <c r="U264" s="13">
        <v>0</v>
      </c>
      <c r="V264" s="2">
        <f t="shared" si="28"/>
        <v>0</v>
      </c>
      <c r="W264" s="2">
        <f t="shared" si="29"/>
        <v>1274</v>
      </c>
      <c r="X264" s="13">
        <f t="shared" si="30"/>
        <v>0</v>
      </c>
      <c r="Y264" s="44">
        <f t="shared" si="31"/>
        <v>0</v>
      </c>
      <c r="Z264" s="44">
        <f t="shared" si="32"/>
        <v>1274</v>
      </c>
      <c r="AA264" s="44">
        <f t="shared" si="33"/>
        <v>0</v>
      </c>
      <c r="AB264" s="44">
        <f t="shared" si="34"/>
        <v>0</v>
      </c>
      <c r="AC264" s="44">
        <f t="shared" si="35"/>
        <v>1274</v>
      </c>
      <c r="AD264" s="44">
        <f t="shared" si="36"/>
        <v>0</v>
      </c>
      <c r="AE264" s="1" t="s">
        <v>21</v>
      </c>
    </row>
    <row r="265" spans="1:31" x14ac:dyDescent="0.25">
      <c r="A265" s="1">
        <v>1</v>
      </c>
      <c r="B265" s="1" t="s">
        <v>279</v>
      </c>
      <c r="C265" s="1" t="s">
        <v>17</v>
      </c>
      <c r="D265" s="4">
        <v>39049</v>
      </c>
      <c r="E265" s="13">
        <v>1413.09</v>
      </c>
      <c r="F265" s="1" t="s">
        <v>18</v>
      </c>
      <c r="G265" s="1" t="s">
        <v>19</v>
      </c>
      <c r="H265" s="1">
        <v>10</v>
      </c>
      <c r="I265" s="2">
        <v>1224.69</v>
      </c>
      <c r="J265" s="2">
        <v>141.31</v>
      </c>
      <c r="K265" s="2">
        <v>1366</v>
      </c>
      <c r="L265" s="13">
        <v>47.089999999999918</v>
      </c>
      <c r="M265" s="2">
        <v>47.09</v>
      </c>
      <c r="N265" s="2">
        <v>1413.09</v>
      </c>
      <c r="O265" s="13">
        <v>0</v>
      </c>
      <c r="P265" s="2">
        <v>0</v>
      </c>
      <c r="Q265" s="2">
        <v>1413.09</v>
      </c>
      <c r="R265" s="13">
        <v>0</v>
      </c>
      <c r="T265" s="2">
        <v>1413.09</v>
      </c>
      <c r="U265" s="13">
        <v>0</v>
      </c>
      <c r="V265" s="2">
        <f t="shared" si="28"/>
        <v>0</v>
      </c>
      <c r="W265" s="2">
        <f t="shared" si="29"/>
        <v>1413.09</v>
      </c>
      <c r="X265" s="13">
        <f t="shared" si="30"/>
        <v>0</v>
      </c>
      <c r="Y265" s="44">
        <f t="shared" si="31"/>
        <v>0</v>
      </c>
      <c r="Z265" s="44">
        <f t="shared" si="32"/>
        <v>1413.09</v>
      </c>
      <c r="AA265" s="44">
        <f t="shared" si="33"/>
        <v>0</v>
      </c>
      <c r="AB265" s="44">
        <f t="shared" si="34"/>
        <v>0</v>
      </c>
      <c r="AC265" s="44">
        <f t="shared" si="35"/>
        <v>1413.09</v>
      </c>
      <c r="AD265" s="44">
        <f t="shared" si="36"/>
        <v>0</v>
      </c>
      <c r="AE265" s="1" t="s">
        <v>21</v>
      </c>
    </row>
    <row r="266" spans="1:31" x14ac:dyDescent="0.25">
      <c r="A266" s="1">
        <v>1</v>
      </c>
      <c r="B266" s="1" t="s">
        <v>280</v>
      </c>
      <c r="C266" s="1" t="s">
        <v>17</v>
      </c>
      <c r="D266" s="4">
        <v>39071</v>
      </c>
      <c r="E266" s="13">
        <v>9954.9</v>
      </c>
      <c r="F266" s="1" t="s">
        <v>38</v>
      </c>
      <c r="G266" s="1" t="s">
        <v>19</v>
      </c>
      <c r="H266" s="1">
        <v>50</v>
      </c>
      <c r="I266" s="2">
        <v>1708.94</v>
      </c>
      <c r="J266" s="2">
        <v>199.1</v>
      </c>
      <c r="K266" s="2">
        <v>1908.04</v>
      </c>
      <c r="L266" s="13">
        <v>8046.86</v>
      </c>
      <c r="M266" s="2">
        <v>199.09800000000001</v>
      </c>
      <c r="N266" s="2">
        <v>2107.1379999999999</v>
      </c>
      <c r="O266" s="13">
        <v>7847.7619999999997</v>
      </c>
      <c r="P266" s="2">
        <v>199.09800000000001</v>
      </c>
      <c r="Q266" s="2">
        <v>2306.2359999999999</v>
      </c>
      <c r="R266" s="13">
        <v>7648.6639999999998</v>
      </c>
      <c r="S266" s="2">
        <v>199.09800000000001</v>
      </c>
      <c r="T266" s="2">
        <v>2505.3339999999998</v>
      </c>
      <c r="U266" s="13">
        <v>7449.5659999999998</v>
      </c>
      <c r="V266" s="2">
        <f t="shared" si="28"/>
        <v>199.09800000000001</v>
      </c>
      <c r="W266" s="2">
        <f t="shared" si="29"/>
        <v>2704.4319999999998</v>
      </c>
      <c r="X266" s="13">
        <f t="shared" si="30"/>
        <v>7250.4679999999998</v>
      </c>
      <c r="Y266" s="44">
        <f t="shared" si="31"/>
        <v>199.09800000000001</v>
      </c>
      <c r="Z266" s="44">
        <f t="shared" si="32"/>
        <v>2903.5299999999997</v>
      </c>
      <c r="AA266" s="44">
        <f t="shared" si="33"/>
        <v>7051.37</v>
      </c>
      <c r="AB266" s="44">
        <f t="shared" si="34"/>
        <v>199.09800000000001</v>
      </c>
      <c r="AC266" s="44">
        <f t="shared" si="35"/>
        <v>3102.6279999999997</v>
      </c>
      <c r="AD266" s="44">
        <f t="shared" si="36"/>
        <v>6852.2719999999999</v>
      </c>
      <c r="AE266" s="1" t="s">
        <v>21</v>
      </c>
    </row>
    <row r="267" spans="1:31" x14ac:dyDescent="0.25">
      <c r="A267" s="1">
        <v>1</v>
      </c>
      <c r="B267" s="1" t="s">
        <v>281</v>
      </c>
      <c r="C267" s="1" t="s">
        <v>17</v>
      </c>
      <c r="D267" s="4">
        <v>39120</v>
      </c>
      <c r="E267" s="13">
        <v>7006.31</v>
      </c>
      <c r="F267" s="1" t="s">
        <v>30</v>
      </c>
      <c r="G267" s="1" t="s">
        <v>19</v>
      </c>
      <c r="H267" s="1">
        <v>25</v>
      </c>
      <c r="I267" s="2">
        <v>2358.77</v>
      </c>
      <c r="J267" s="2">
        <v>280.25</v>
      </c>
      <c r="K267" s="2">
        <v>2639.02</v>
      </c>
      <c r="L267" s="13">
        <v>4367.2900000000009</v>
      </c>
      <c r="M267" s="2">
        <v>280.25240000000002</v>
      </c>
      <c r="N267" s="2">
        <v>2919.2723999999998</v>
      </c>
      <c r="O267" s="13">
        <v>4087.0376000000006</v>
      </c>
      <c r="P267" s="2">
        <v>280.25240000000002</v>
      </c>
      <c r="Q267" s="2">
        <v>3199.5247999999997</v>
      </c>
      <c r="R267" s="13">
        <v>3806.7852000000007</v>
      </c>
      <c r="S267" s="2">
        <v>280.25240000000002</v>
      </c>
      <c r="T267" s="2">
        <v>3479.7771999999995</v>
      </c>
      <c r="U267" s="13">
        <v>3526.5328000000009</v>
      </c>
      <c r="V267" s="2">
        <f t="shared" ref="V267:V330" si="37">IF(T267&gt;=E267, 0, ((E267/H267)/12*12))</f>
        <v>280.25240000000002</v>
      </c>
      <c r="W267" s="2">
        <f t="shared" ref="W267:W330" si="38">T267+V267</f>
        <v>3760.0295999999994</v>
      </c>
      <c r="X267" s="13">
        <f t="shared" ref="X267:X330" si="39">E267-W267</f>
        <v>3246.280400000001</v>
      </c>
      <c r="Y267" s="44">
        <f t="shared" ref="Y267:Y330" si="40">IF(W267&gt;=E267, 0, ((E267/H267)/12*12))</f>
        <v>280.25240000000002</v>
      </c>
      <c r="Z267" s="44">
        <f t="shared" ref="Z267:Z330" si="41">W267+Y267</f>
        <v>4040.2819999999992</v>
      </c>
      <c r="AA267" s="44">
        <f t="shared" ref="AA267:AA330" si="42">E267-Z267</f>
        <v>2966.0280000000012</v>
      </c>
      <c r="AB267" s="44">
        <f t="shared" ref="AB267:AB330" si="43">IF(Z267&gt;=E267, 0, ((E267/H267)/12*12))</f>
        <v>280.25240000000002</v>
      </c>
      <c r="AC267" s="44">
        <f t="shared" ref="AC267:AC330" si="44">Z267+AB267</f>
        <v>4320.5343999999996</v>
      </c>
      <c r="AD267" s="44">
        <f t="shared" ref="AD267:AD330" si="45">E267-AC267</f>
        <v>2685.7756000000008</v>
      </c>
      <c r="AE267" s="1" t="s">
        <v>21</v>
      </c>
    </row>
    <row r="268" spans="1:31" x14ac:dyDescent="0.25">
      <c r="A268" s="1">
        <v>1</v>
      </c>
      <c r="B268" s="1" t="s">
        <v>282</v>
      </c>
      <c r="C268" s="1" t="s">
        <v>17</v>
      </c>
      <c r="D268" s="4">
        <v>39127</v>
      </c>
      <c r="E268" s="13">
        <v>8873.24</v>
      </c>
      <c r="F268" s="1" t="s">
        <v>18</v>
      </c>
      <c r="G268" s="1" t="s">
        <v>19</v>
      </c>
      <c r="H268" s="1">
        <v>5</v>
      </c>
      <c r="I268" s="2">
        <v>8873.24</v>
      </c>
      <c r="J268" s="2">
        <v>0</v>
      </c>
      <c r="K268" s="2">
        <v>8873.24</v>
      </c>
      <c r="L268" s="13">
        <v>0</v>
      </c>
      <c r="M268" s="2">
        <v>0</v>
      </c>
      <c r="N268" s="2">
        <v>8873.24</v>
      </c>
      <c r="O268" s="13">
        <v>0</v>
      </c>
      <c r="P268" s="2">
        <v>0</v>
      </c>
      <c r="Q268" s="2">
        <v>8873.24</v>
      </c>
      <c r="R268" s="13">
        <v>0</v>
      </c>
      <c r="T268" s="2">
        <v>8873.24</v>
      </c>
      <c r="U268" s="13">
        <v>0</v>
      </c>
      <c r="V268" s="2">
        <f t="shared" si="37"/>
        <v>0</v>
      </c>
      <c r="W268" s="2">
        <f t="shared" si="38"/>
        <v>8873.24</v>
      </c>
      <c r="X268" s="13">
        <f t="shared" si="39"/>
        <v>0</v>
      </c>
      <c r="Y268" s="44">
        <f t="shared" si="40"/>
        <v>0</v>
      </c>
      <c r="Z268" s="44">
        <f t="shared" si="41"/>
        <v>8873.24</v>
      </c>
      <c r="AA268" s="44">
        <f t="shared" si="42"/>
        <v>0</v>
      </c>
      <c r="AB268" s="44">
        <f t="shared" si="43"/>
        <v>0</v>
      </c>
      <c r="AC268" s="44">
        <f t="shared" si="44"/>
        <v>8873.24</v>
      </c>
      <c r="AD268" s="44">
        <f t="shared" si="45"/>
        <v>0</v>
      </c>
      <c r="AE268" s="1" t="s">
        <v>21</v>
      </c>
    </row>
    <row r="269" spans="1:31" x14ac:dyDescent="0.25">
      <c r="A269" s="1">
        <v>1</v>
      </c>
      <c r="B269" s="1" t="s">
        <v>283</v>
      </c>
      <c r="C269" s="1" t="s">
        <v>17</v>
      </c>
      <c r="D269" s="4">
        <v>39139</v>
      </c>
      <c r="E269" s="13">
        <v>3300</v>
      </c>
      <c r="F269" s="1" t="s">
        <v>38</v>
      </c>
      <c r="G269" s="1" t="s">
        <v>19</v>
      </c>
      <c r="H269" s="1">
        <v>50</v>
      </c>
      <c r="I269" s="2">
        <v>555.5</v>
      </c>
      <c r="J269" s="2">
        <v>66</v>
      </c>
      <c r="K269" s="2">
        <v>621.5</v>
      </c>
      <c r="L269" s="13">
        <v>2678.5</v>
      </c>
      <c r="M269" s="2">
        <v>66</v>
      </c>
      <c r="N269" s="2">
        <v>687.5</v>
      </c>
      <c r="O269" s="13">
        <v>2612.5</v>
      </c>
      <c r="P269" s="2">
        <v>66</v>
      </c>
      <c r="Q269" s="2">
        <v>753.5</v>
      </c>
      <c r="R269" s="13">
        <v>2546.5</v>
      </c>
      <c r="S269" s="2">
        <v>66</v>
      </c>
      <c r="T269" s="2">
        <v>819.5</v>
      </c>
      <c r="U269" s="13">
        <v>2480.5</v>
      </c>
      <c r="V269" s="2">
        <f t="shared" si="37"/>
        <v>66</v>
      </c>
      <c r="W269" s="2">
        <f t="shared" si="38"/>
        <v>885.5</v>
      </c>
      <c r="X269" s="13">
        <f t="shared" si="39"/>
        <v>2414.5</v>
      </c>
      <c r="Y269" s="44">
        <f t="shared" si="40"/>
        <v>66</v>
      </c>
      <c r="Z269" s="44">
        <f t="shared" si="41"/>
        <v>951.5</v>
      </c>
      <c r="AA269" s="44">
        <f t="shared" si="42"/>
        <v>2348.5</v>
      </c>
      <c r="AB269" s="44">
        <f t="shared" si="43"/>
        <v>66</v>
      </c>
      <c r="AC269" s="44">
        <f t="shared" si="44"/>
        <v>1017.5</v>
      </c>
      <c r="AD269" s="44">
        <f t="shared" si="45"/>
        <v>2282.5</v>
      </c>
      <c r="AE269" s="1" t="s">
        <v>21</v>
      </c>
    </row>
    <row r="270" spans="1:31" x14ac:dyDescent="0.25">
      <c r="A270" s="1">
        <v>1</v>
      </c>
      <c r="B270" s="1" t="s">
        <v>284</v>
      </c>
      <c r="C270" s="1" t="s">
        <v>17</v>
      </c>
      <c r="D270" s="4">
        <v>39141</v>
      </c>
      <c r="E270" s="13">
        <v>230.35</v>
      </c>
      <c r="F270" s="1" t="s">
        <v>18</v>
      </c>
      <c r="G270" s="1" t="s">
        <v>19</v>
      </c>
      <c r="H270" s="1">
        <v>10</v>
      </c>
      <c r="I270" s="2">
        <v>193.92</v>
      </c>
      <c r="J270" s="2">
        <v>23.04</v>
      </c>
      <c r="K270" s="2">
        <v>216.95999999999998</v>
      </c>
      <c r="L270" s="13">
        <v>13.390000000000015</v>
      </c>
      <c r="M270" s="2">
        <v>13.39</v>
      </c>
      <c r="N270" s="2">
        <v>230.34999999999997</v>
      </c>
      <c r="O270" s="13">
        <v>0</v>
      </c>
      <c r="P270" s="2">
        <v>0</v>
      </c>
      <c r="Q270" s="2">
        <v>230.34999999999997</v>
      </c>
      <c r="R270" s="13">
        <v>0</v>
      </c>
      <c r="T270" s="2">
        <v>230.34999999999997</v>
      </c>
      <c r="U270" s="13">
        <v>0</v>
      </c>
      <c r="V270" s="2">
        <f t="shared" si="37"/>
        <v>0</v>
      </c>
      <c r="W270" s="2">
        <f t="shared" si="38"/>
        <v>230.34999999999997</v>
      </c>
      <c r="X270" s="13">
        <f t="shared" si="39"/>
        <v>0</v>
      </c>
      <c r="Y270" s="44">
        <f t="shared" si="40"/>
        <v>0</v>
      </c>
      <c r="Z270" s="44">
        <f t="shared" si="41"/>
        <v>230.34999999999997</v>
      </c>
      <c r="AA270" s="44">
        <f t="shared" si="42"/>
        <v>0</v>
      </c>
      <c r="AB270" s="44">
        <f t="shared" si="43"/>
        <v>0</v>
      </c>
      <c r="AC270" s="44">
        <f t="shared" si="44"/>
        <v>230.34999999999997</v>
      </c>
      <c r="AD270" s="44">
        <f t="shared" si="45"/>
        <v>0</v>
      </c>
      <c r="AE270" s="1" t="s">
        <v>21</v>
      </c>
    </row>
    <row r="271" spans="1:31" x14ac:dyDescent="0.25">
      <c r="A271" s="1">
        <v>1</v>
      </c>
      <c r="B271" s="1" t="s">
        <v>285</v>
      </c>
      <c r="C271" s="1" t="s">
        <v>17</v>
      </c>
      <c r="D271" s="4">
        <v>39141</v>
      </c>
      <c r="E271" s="13">
        <v>1895</v>
      </c>
      <c r="F271" s="1" t="s">
        <v>18</v>
      </c>
      <c r="G271" s="1" t="s">
        <v>19</v>
      </c>
      <c r="H271" s="1">
        <v>50</v>
      </c>
      <c r="I271" s="2">
        <v>318.99</v>
      </c>
      <c r="J271" s="2">
        <v>37.9</v>
      </c>
      <c r="K271" s="2">
        <v>356.89</v>
      </c>
      <c r="L271" s="13">
        <v>1538.1100000000001</v>
      </c>
      <c r="M271" s="2">
        <v>37.9</v>
      </c>
      <c r="N271" s="2">
        <v>394.78999999999996</v>
      </c>
      <c r="O271" s="13">
        <v>1500.21</v>
      </c>
      <c r="P271" s="2">
        <v>37.9</v>
      </c>
      <c r="Q271" s="2">
        <v>432.68999999999994</v>
      </c>
      <c r="R271" s="13">
        <v>1462.31</v>
      </c>
      <c r="S271" s="2">
        <v>37.9</v>
      </c>
      <c r="T271" s="2">
        <v>470.58999999999992</v>
      </c>
      <c r="U271" s="13">
        <v>1424.41</v>
      </c>
      <c r="V271" s="2">
        <f t="shared" si="37"/>
        <v>37.9</v>
      </c>
      <c r="W271" s="2">
        <f t="shared" si="38"/>
        <v>508.4899999999999</v>
      </c>
      <c r="X271" s="13">
        <f t="shared" si="39"/>
        <v>1386.5100000000002</v>
      </c>
      <c r="Y271" s="44">
        <f t="shared" si="40"/>
        <v>37.9</v>
      </c>
      <c r="Z271" s="44">
        <f t="shared" si="41"/>
        <v>546.38999999999987</v>
      </c>
      <c r="AA271" s="44">
        <f t="shared" si="42"/>
        <v>1348.6100000000001</v>
      </c>
      <c r="AB271" s="44">
        <f t="shared" si="43"/>
        <v>37.9</v>
      </c>
      <c r="AC271" s="44">
        <f t="shared" si="44"/>
        <v>584.28999999999985</v>
      </c>
      <c r="AD271" s="44">
        <f t="shared" si="45"/>
        <v>1310.71</v>
      </c>
      <c r="AE271" s="1" t="s">
        <v>21</v>
      </c>
    </row>
    <row r="272" spans="1:31" x14ac:dyDescent="0.25">
      <c r="A272" s="1">
        <v>1</v>
      </c>
      <c r="B272" s="1" t="s">
        <v>286</v>
      </c>
      <c r="C272" s="1" t="s">
        <v>17</v>
      </c>
      <c r="D272" s="4">
        <v>39141</v>
      </c>
      <c r="E272" s="13">
        <v>2140</v>
      </c>
      <c r="F272" s="1" t="s">
        <v>18</v>
      </c>
      <c r="G272" s="1" t="s">
        <v>19</v>
      </c>
      <c r="H272" s="1">
        <v>50</v>
      </c>
      <c r="I272" s="2">
        <v>360.23</v>
      </c>
      <c r="J272" s="2">
        <v>42.8</v>
      </c>
      <c r="K272" s="2">
        <v>403.03000000000003</v>
      </c>
      <c r="L272" s="13">
        <v>1736.97</v>
      </c>
      <c r="M272" s="2">
        <v>42.8</v>
      </c>
      <c r="N272" s="2">
        <v>445.83000000000004</v>
      </c>
      <c r="O272" s="13">
        <v>1694.17</v>
      </c>
      <c r="P272" s="2">
        <v>42.8</v>
      </c>
      <c r="Q272" s="2">
        <v>488.63000000000005</v>
      </c>
      <c r="R272" s="13">
        <v>1651.37</v>
      </c>
      <c r="S272" s="2">
        <v>42.8</v>
      </c>
      <c r="T272" s="2">
        <v>531.43000000000006</v>
      </c>
      <c r="U272" s="13">
        <v>1608.57</v>
      </c>
      <c r="V272" s="2">
        <f t="shared" si="37"/>
        <v>42.8</v>
      </c>
      <c r="W272" s="2">
        <f t="shared" si="38"/>
        <v>574.23</v>
      </c>
      <c r="X272" s="13">
        <f t="shared" si="39"/>
        <v>1565.77</v>
      </c>
      <c r="Y272" s="44">
        <f t="shared" si="40"/>
        <v>42.8</v>
      </c>
      <c r="Z272" s="44">
        <f t="shared" si="41"/>
        <v>617.03</v>
      </c>
      <c r="AA272" s="44">
        <f t="shared" si="42"/>
        <v>1522.97</v>
      </c>
      <c r="AB272" s="44">
        <f t="shared" si="43"/>
        <v>42.8</v>
      </c>
      <c r="AC272" s="44">
        <f t="shared" si="44"/>
        <v>659.82999999999993</v>
      </c>
      <c r="AD272" s="44">
        <f t="shared" si="45"/>
        <v>1480.17</v>
      </c>
      <c r="AE272" s="1" t="s">
        <v>21</v>
      </c>
    </row>
    <row r="273" spans="1:31" x14ac:dyDescent="0.25">
      <c r="A273" s="1">
        <v>1</v>
      </c>
      <c r="B273" s="1" t="s">
        <v>287</v>
      </c>
      <c r="C273" s="1" t="s">
        <v>17</v>
      </c>
      <c r="D273" s="4">
        <v>39149</v>
      </c>
      <c r="E273" s="13">
        <v>300.68</v>
      </c>
      <c r="F273" s="1" t="s">
        <v>18</v>
      </c>
      <c r="G273" s="1" t="s">
        <v>19</v>
      </c>
      <c r="H273" s="1">
        <v>5</v>
      </c>
      <c r="I273" s="2">
        <v>300.68</v>
      </c>
      <c r="J273" s="2">
        <v>0</v>
      </c>
      <c r="K273" s="2">
        <v>300.68</v>
      </c>
      <c r="L273" s="13">
        <v>0</v>
      </c>
      <c r="M273" s="2">
        <v>0</v>
      </c>
      <c r="N273" s="2">
        <v>300.68</v>
      </c>
      <c r="O273" s="13">
        <v>0</v>
      </c>
      <c r="P273" s="2">
        <v>0</v>
      </c>
      <c r="Q273" s="2">
        <v>300.68</v>
      </c>
      <c r="R273" s="13">
        <v>0</v>
      </c>
      <c r="T273" s="2">
        <v>300.68</v>
      </c>
      <c r="U273" s="13">
        <v>0</v>
      </c>
      <c r="V273" s="2">
        <f t="shared" si="37"/>
        <v>0</v>
      </c>
      <c r="W273" s="2">
        <f t="shared" si="38"/>
        <v>300.68</v>
      </c>
      <c r="X273" s="13">
        <f t="shared" si="39"/>
        <v>0</v>
      </c>
      <c r="Y273" s="44">
        <f t="shared" si="40"/>
        <v>0</v>
      </c>
      <c r="Z273" s="44">
        <f t="shared" si="41"/>
        <v>300.68</v>
      </c>
      <c r="AA273" s="44">
        <f t="shared" si="42"/>
        <v>0</v>
      </c>
      <c r="AB273" s="44">
        <f t="shared" si="43"/>
        <v>0</v>
      </c>
      <c r="AC273" s="44">
        <f t="shared" si="44"/>
        <v>300.68</v>
      </c>
      <c r="AD273" s="44">
        <f t="shared" si="45"/>
        <v>0</v>
      </c>
      <c r="AE273" s="1" t="s">
        <v>21</v>
      </c>
    </row>
    <row r="274" spans="1:31" x14ac:dyDescent="0.25">
      <c r="A274" s="1">
        <v>1</v>
      </c>
      <c r="B274" s="1" t="s">
        <v>288</v>
      </c>
      <c r="C274" s="1" t="s">
        <v>17</v>
      </c>
      <c r="D274" s="4">
        <v>39154</v>
      </c>
      <c r="E274" s="13">
        <v>1217.58</v>
      </c>
      <c r="F274" s="1" t="s">
        <v>38</v>
      </c>
      <c r="G274" s="1" t="s">
        <v>19</v>
      </c>
      <c r="H274" s="1">
        <v>25</v>
      </c>
      <c r="I274" s="2">
        <v>405.83</v>
      </c>
      <c r="J274" s="2">
        <v>48.7</v>
      </c>
      <c r="K274" s="2">
        <v>454.53</v>
      </c>
      <c r="L274" s="13">
        <v>763.05</v>
      </c>
      <c r="M274" s="2">
        <v>48.703199999999995</v>
      </c>
      <c r="N274" s="2">
        <v>503.23319999999995</v>
      </c>
      <c r="O274" s="13">
        <v>714.34680000000003</v>
      </c>
      <c r="P274" s="2">
        <v>48.703199999999995</v>
      </c>
      <c r="Q274" s="2">
        <v>551.93639999999994</v>
      </c>
      <c r="R274" s="13">
        <v>665.64359999999999</v>
      </c>
      <c r="S274" s="2">
        <v>48.703199999999995</v>
      </c>
      <c r="T274" s="2">
        <v>600.63959999999997</v>
      </c>
      <c r="U274" s="13">
        <v>616.94039999999995</v>
      </c>
      <c r="V274" s="2">
        <f t="shared" si="37"/>
        <v>48.703199999999995</v>
      </c>
      <c r="W274" s="2">
        <f t="shared" si="38"/>
        <v>649.34280000000001</v>
      </c>
      <c r="X274" s="13">
        <f t="shared" si="39"/>
        <v>568.23719999999992</v>
      </c>
      <c r="Y274" s="44">
        <f t="shared" si="40"/>
        <v>48.703199999999995</v>
      </c>
      <c r="Z274" s="44">
        <f t="shared" si="41"/>
        <v>698.04600000000005</v>
      </c>
      <c r="AA274" s="44">
        <f t="shared" si="42"/>
        <v>519.53399999999988</v>
      </c>
      <c r="AB274" s="44">
        <f t="shared" si="43"/>
        <v>48.703199999999995</v>
      </c>
      <c r="AC274" s="44">
        <f t="shared" si="44"/>
        <v>746.74920000000009</v>
      </c>
      <c r="AD274" s="44">
        <f t="shared" si="45"/>
        <v>470.83079999999984</v>
      </c>
      <c r="AE274" s="1" t="s">
        <v>21</v>
      </c>
    </row>
    <row r="275" spans="1:31" x14ac:dyDescent="0.25">
      <c r="A275" s="1">
        <v>1</v>
      </c>
      <c r="B275" s="1" t="s">
        <v>289</v>
      </c>
      <c r="C275" s="1" t="s">
        <v>17</v>
      </c>
      <c r="D275" s="4">
        <v>39154</v>
      </c>
      <c r="E275" s="13">
        <v>60</v>
      </c>
      <c r="F275" s="1" t="s">
        <v>38</v>
      </c>
      <c r="G275" s="1" t="s">
        <v>19</v>
      </c>
      <c r="H275" s="1">
        <v>5</v>
      </c>
      <c r="I275" s="2">
        <v>60</v>
      </c>
      <c r="J275" s="2">
        <v>0</v>
      </c>
      <c r="K275" s="2">
        <v>60</v>
      </c>
      <c r="L275" s="13">
        <v>0</v>
      </c>
      <c r="M275" s="2">
        <v>0</v>
      </c>
      <c r="N275" s="2">
        <v>60</v>
      </c>
      <c r="O275" s="13">
        <v>0</v>
      </c>
      <c r="P275" s="2">
        <v>0</v>
      </c>
      <c r="Q275" s="2">
        <v>60</v>
      </c>
      <c r="R275" s="13">
        <v>0</v>
      </c>
      <c r="T275" s="2">
        <v>60</v>
      </c>
      <c r="U275" s="13">
        <v>0</v>
      </c>
      <c r="V275" s="2">
        <f t="shared" si="37"/>
        <v>0</v>
      </c>
      <c r="W275" s="2">
        <f t="shared" si="38"/>
        <v>60</v>
      </c>
      <c r="X275" s="13">
        <f t="shared" si="39"/>
        <v>0</v>
      </c>
      <c r="Y275" s="44">
        <f t="shared" si="40"/>
        <v>0</v>
      </c>
      <c r="Z275" s="44">
        <f t="shared" si="41"/>
        <v>60</v>
      </c>
      <c r="AA275" s="44">
        <f t="shared" si="42"/>
        <v>0</v>
      </c>
      <c r="AB275" s="44">
        <f t="shared" si="43"/>
        <v>0</v>
      </c>
      <c r="AC275" s="44">
        <f t="shared" si="44"/>
        <v>60</v>
      </c>
      <c r="AD275" s="44">
        <f t="shared" si="45"/>
        <v>0</v>
      </c>
      <c r="AE275" s="1" t="s">
        <v>21</v>
      </c>
    </row>
    <row r="276" spans="1:31" x14ac:dyDescent="0.25">
      <c r="A276" s="1">
        <v>1</v>
      </c>
      <c r="B276" s="21" t="s">
        <v>290</v>
      </c>
      <c r="C276" s="1" t="s">
        <v>17</v>
      </c>
      <c r="D276" s="4">
        <v>39164</v>
      </c>
      <c r="E276" s="13">
        <v>70.86</v>
      </c>
      <c r="F276" s="1" t="s">
        <v>18</v>
      </c>
      <c r="G276" s="1" t="s">
        <v>19</v>
      </c>
      <c r="H276" s="1">
        <v>5</v>
      </c>
      <c r="I276" s="2">
        <v>70.86</v>
      </c>
      <c r="J276" s="2">
        <v>0</v>
      </c>
      <c r="K276" s="2">
        <v>70.86</v>
      </c>
      <c r="L276" s="13">
        <v>0</v>
      </c>
      <c r="M276" s="2">
        <v>0</v>
      </c>
      <c r="N276" s="2">
        <v>70.86</v>
      </c>
      <c r="O276" s="13">
        <v>0</v>
      </c>
      <c r="P276" s="2">
        <v>0</v>
      </c>
      <c r="Q276" s="2">
        <v>70.86</v>
      </c>
      <c r="R276" s="13">
        <v>0</v>
      </c>
      <c r="T276" s="2">
        <v>70.86</v>
      </c>
      <c r="U276" s="13">
        <v>0</v>
      </c>
      <c r="V276" s="2">
        <f t="shared" si="37"/>
        <v>0</v>
      </c>
      <c r="W276" s="2">
        <f t="shared" si="38"/>
        <v>70.86</v>
      </c>
      <c r="X276" s="13">
        <f t="shared" si="39"/>
        <v>0</v>
      </c>
      <c r="Y276" s="44">
        <f t="shared" si="40"/>
        <v>0</v>
      </c>
      <c r="Z276" s="44">
        <f t="shared" si="41"/>
        <v>70.86</v>
      </c>
      <c r="AA276" s="44">
        <f t="shared" si="42"/>
        <v>0</v>
      </c>
      <c r="AB276" s="44">
        <f t="shared" si="43"/>
        <v>0</v>
      </c>
      <c r="AC276" s="44">
        <f t="shared" si="44"/>
        <v>70.86</v>
      </c>
      <c r="AD276" s="44">
        <f t="shared" si="45"/>
        <v>0</v>
      </c>
      <c r="AE276" s="1" t="s">
        <v>21</v>
      </c>
    </row>
    <row r="277" spans="1:31" x14ac:dyDescent="0.25">
      <c r="A277" s="1">
        <v>1</v>
      </c>
      <c r="B277" s="1" t="s">
        <v>291</v>
      </c>
      <c r="C277" s="1" t="s">
        <v>17</v>
      </c>
      <c r="D277" s="4">
        <v>39164</v>
      </c>
      <c r="E277" s="13">
        <v>430.92</v>
      </c>
      <c r="F277" s="1" t="s">
        <v>18</v>
      </c>
      <c r="G277" s="1" t="s">
        <v>19</v>
      </c>
      <c r="H277" s="1">
        <v>5</v>
      </c>
      <c r="I277" s="2">
        <v>430.92</v>
      </c>
      <c r="J277" s="2">
        <v>0</v>
      </c>
      <c r="K277" s="2">
        <v>430.92</v>
      </c>
      <c r="L277" s="13">
        <v>0</v>
      </c>
      <c r="M277" s="2">
        <v>0</v>
      </c>
      <c r="N277" s="2">
        <v>430.92</v>
      </c>
      <c r="O277" s="13">
        <v>0</v>
      </c>
      <c r="P277" s="2">
        <v>0</v>
      </c>
      <c r="Q277" s="2">
        <v>430.92</v>
      </c>
      <c r="R277" s="13">
        <v>0</v>
      </c>
      <c r="T277" s="2">
        <v>430.92</v>
      </c>
      <c r="U277" s="13">
        <v>0</v>
      </c>
      <c r="V277" s="2">
        <f t="shared" si="37"/>
        <v>0</v>
      </c>
      <c r="W277" s="2">
        <f t="shared" si="38"/>
        <v>430.92</v>
      </c>
      <c r="X277" s="13">
        <f t="shared" si="39"/>
        <v>0</v>
      </c>
      <c r="Y277" s="44">
        <f t="shared" si="40"/>
        <v>0</v>
      </c>
      <c r="Z277" s="44">
        <f t="shared" si="41"/>
        <v>430.92</v>
      </c>
      <c r="AA277" s="44">
        <f t="shared" si="42"/>
        <v>0</v>
      </c>
      <c r="AB277" s="44">
        <f t="shared" si="43"/>
        <v>0</v>
      </c>
      <c r="AC277" s="44">
        <f t="shared" si="44"/>
        <v>430.92</v>
      </c>
      <c r="AD277" s="44">
        <f t="shared" si="45"/>
        <v>0</v>
      </c>
      <c r="AE277" s="1" t="s">
        <v>21</v>
      </c>
    </row>
    <row r="278" spans="1:31" x14ac:dyDescent="0.25">
      <c r="A278" s="1">
        <v>1</v>
      </c>
      <c r="B278" s="1" t="s">
        <v>292</v>
      </c>
      <c r="C278" s="1" t="s">
        <v>17</v>
      </c>
      <c r="D278" s="4">
        <v>39192</v>
      </c>
      <c r="E278" s="13">
        <v>498</v>
      </c>
      <c r="F278" s="1" t="s">
        <v>18</v>
      </c>
      <c r="G278" s="1" t="s">
        <v>19</v>
      </c>
      <c r="H278" s="1">
        <v>15</v>
      </c>
      <c r="I278" s="2">
        <v>273.89999999999998</v>
      </c>
      <c r="J278" s="2">
        <v>33.200000000000003</v>
      </c>
      <c r="K278" s="2">
        <v>307.09999999999997</v>
      </c>
      <c r="L278" s="13">
        <v>190.90000000000003</v>
      </c>
      <c r="M278" s="2">
        <v>33.200000000000003</v>
      </c>
      <c r="N278" s="2">
        <v>340.29999999999995</v>
      </c>
      <c r="O278" s="13">
        <v>157.70000000000005</v>
      </c>
      <c r="P278" s="2">
        <v>33.200000000000003</v>
      </c>
      <c r="Q278" s="2">
        <v>373.49999999999994</v>
      </c>
      <c r="R278" s="13">
        <v>124.50000000000006</v>
      </c>
      <c r="S278" s="2">
        <v>33.200000000000003</v>
      </c>
      <c r="T278" s="2">
        <v>406.69999999999993</v>
      </c>
      <c r="U278" s="13">
        <v>91.300000000000068</v>
      </c>
      <c r="V278" s="2">
        <f t="shared" si="37"/>
        <v>33.200000000000003</v>
      </c>
      <c r="W278" s="2">
        <f t="shared" si="38"/>
        <v>439.89999999999992</v>
      </c>
      <c r="X278" s="13">
        <f t="shared" si="39"/>
        <v>58.10000000000008</v>
      </c>
      <c r="Y278" s="44">
        <f t="shared" si="40"/>
        <v>33.200000000000003</v>
      </c>
      <c r="Z278" s="44">
        <f t="shared" si="41"/>
        <v>473.09999999999991</v>
      </c>
      <c r="AA278" s="44">
        <f t="shared" si="42"/>
        <v>24.900000000000091</v>
      </c>
      <c r="AB278" s="44">
        <v>24.9</v>
      </c>
      <c r="AC278" s="44">
        <f t="shared" si="44"/>
        <v>497.99999999999989</v>
      </c>
      <c r="AD278" s="44">
        <f t="shared" si="45"/>
        <v>0</v>
      </c>
      <c r="AE278" s="1" t="s">
        <v>21</v>
      </c>
    </row>
    <row r="279" spans="1:31" x14ac:dyDescent="0.25">
      <c r="A279" s="1">
        <v>1</v>
      </c>
      <c r="B279" s="1" t="s">
        <v>293</v>
      </c>
      <c r="C279" s="1" t="s">
        <v>17</v>
      </c>
      <c r="D279" s="4">
        <v>39192</v>
      </c>
      <c r="E279" s="13">
        <v>500</v>
      </c>
      <c r="F279" s="1" t="s">
        <v>38</v>
      </c>
      <c r="G279" s="1" t="s">
        <v>19</v>
      </c>
      <c r="H279" s="1">
        <v>5</v>
      </c>
      <c r="I279" s="2">
        <v>500</v>
      </c>
      <c r="J279" s="2">
        <v>0</v>
      </c>
      <c r="K279" s="2">
        <v>500</v>
      </c>
      <c r="L279" s="13">
        <v>0</v>
      </c>
      <c r="M279" s="2">
        <v>0</v>
      </c>
      <c r="N279" s="2">
        <v>500</v>
      </c>
      <c r="O279" s="13">
        <v>0</v>
      </c>
      <c r="P279" s="2">
        <v>0</v>
      </c>
      <c r="Q279" s="2">
        <v>500</v>
      </c>
      <c r="R279" s="13">
        <v>0</v>
      </c>
      <c r="T279" s="2">
        <v>500</v>
      </c>
      <c r="U279" s="13">
        <v>0</v>
      </c>
      <c r="V279" s="2">
        <f t="shared" si="37"/>
        <v>0</v>
      </c>
      <c r="W279" s="2">
        <f t="shared" si="38"/>
        <v>500</v>
      </c>
      <c r="X279" s="13">
        <f t="shared" si="39"/>
        <v>0</v>
      </c>
      <c r="Y279" s="44">
        <f t="shared" si="40"/>
        <v>0</v>
      </c>
      <c r="Z279" s="44">
        <f t="shared" si="41"/>
        <v>500</v>
      </c>
      <c r="AA279" s="44">
        <f t="shared" si="42"/>
        <v>0</v>
      </c>
      <c r="AB279" s="44">
        <f t="shared" si="43"/>
        <v>0</v>
      </c>
      <c r="AC279" s="44">
        <f t="shared" si="44"/>
        <v>500</v>
      </c>
      <c r="AD279" s="44">
        <f t="shared" si="45"/>
        <v>0</v>
      </c>
      <c r="AE279" s="1" t="s">
        <v>21</v>
      </c>
    </row>
    <row r="280" spans="1:31" x14ac:dyDescent="0.25">
      <c r="A280" s="1">
        <v>1</v>
      </c>
      <c r="B280" s="1" t="s">
        <v>294</v>
      </c>
      <c r="C280" s="1" t="s">
        <v>17</v>
      </c>
      <c r="D280" s="4">
        <v>39192</v>
      </c>
      <c r="E280" s="13">
        <v>238.92</v>
      </c>
      <c r="F280" s="1" t="s">
        <v>38</v>
      </c>
      <c r="G280" s="1" t="s">
        <v>19</v>
      </c>
      <c r="H280" s="1">
        <v>5</v>
      </c>
      <c r="I280" s="2">
        <v>238.92</v>
      </c>
      <c r="J280" s="2">
        <v>0</v>
      </c>
      <c r="K280" s="2">
        <v>238.92</v>
      </c>
      <c r="L280" s="13">
        <v>0</v>
      </c>
      <c r="M280" s="2">
        <v>0</v>
      </c>
      <c r="N280" s="2">
        <v>238.92</v>
      </c>
      <c r="O280" s="13">
        <v>0</v>
      </c>
      <c r="P280" s="2">
        <v>0</v>
      </c>
      <c r="Q280" s="2">
        <v>238.92</v>
      </c>
      <c r="R280" s="13">
        <v>0</v>
      </c>
      <c r="T280" s="2">
        <v>238.92</v>
      </c>
      <c r="U280" s="13">
        <v>0</v>
      </c>
      <c r="V280" s="2">
        <f t="shared" si="37"/>
        <v>0</v>
      </c>
      <c r="W280" s="2">
        <f t="shared" si="38"/>
        <v>238.92</v>
      </c>
      <c r="X280" s="13">
        <f t="shared" si="39"/>
        <v>0</v>
      </c>
      <c r="Y280" s="44">
        <f t="shared" si="40"/>
        <v>0</v>
      </c>
      <c r="Z280" s="44">
        <f t="shared" si="41"/>
        <v>238.92</v>
      </c>
      <c r="AA280" s="44">
        <f t="shared" si="42"/>
        <v>0</v>
      </c>
      <c r="AB280" s="44">
        <f t="shared" si="43"/>
        <v>0</v>
      </c>
      <c r="AC280" s="44">
        <f t="shared" si="44"/>
        <v>238.92</v>
      </c>
      <c r="AD280" s="44">
        <f t="shared" si="45"/>
        <v>0</v>
      </c>
      <c r="AE280" s="1" t="s">
        <v>21</v>
      </c>
    </row>
    <row r="281" spans="1:31" x14ac:dyDescent="0.25">
      <c r="A281" s="1">
        <v>1</v>
      </c>
      <c r="B281" s="1" t="s">
        <v>295</v>
      </c>
      <c r="C281" s="1" t="s">
        <v>17</v>
      </c>
      <c r="D281" s="4">
        <v>39199</v>
      </c>
      <c r="E281" s="13">
        <v>800</v>
      </c>
      <c r="F281" s="1" t="s">
        <v>18</v>
      </c>
      <c r="G281" s="1" t="s">
        <v>19</v>
      </c>
      <c r="H281" s="1">
        <v>10</v>
      </c>
      <c r="I281" s="2">
        <v>660</v>
      </c>
      <c r="J281" s="2">
        <v>80</v>
      </c>
      <c r="K281" s="2">
        <v>740</v>
      </c>
      <c r="L281" s="13">
        <v>60</v>
      </c>
      <c r="M281" s="2">
        <v>60</v>
      </c>
      <c r="N281" s="2">
        <v>800</v>
      </c>
      <c r="O281" s="13">
        <v>0</v>
      </c>
      <c r="P281" s="2">
        <v>0</v>
      </c>
      <c r="Q281" s="2">
        <v>800</v>
      </c>
      <c r="R281" s="13">
        <v>0</v>
      </c>
      <c r="T281" s="2">
        <v>800</v>
      </c>
      <c r="U281" s="13">
        <v>0</v>
      </c>
      <c r="V281" s="2">
        <f t="shared" si="37"/>
        <v>0</v>
      </c>
      <c r="W281" s="2">
        <f t="shared" si="38"/>
        <v>800</v>
      </c>
      <c r="X281" s="13">
        <f t="shared" si="39"/>
        <v>0</v>
      </c>
      <c r="Y281" s="44">
        <f t="shared" si="40"/>
        <v>0</v>
      </c>
      <c r="Z281" s="44">
        <f t="shared" si="41"/>
        <v>800</v>
      </c>
      <c r="AA281" s="44">
        <f t="shared" si="42"/>
        <v>0</v>
      </c>
      <c r="AB281" s="44">
        <f t="shared" si="43"/>
        <v>0</v>
      </c>
      <c r="AC281" s="44">
        <f t="shared" si="44"/>
        <v>800</v>
      </c>
      <c r="AD281" s="44">
        <f t="shared" si="45"/>
        <v>0</v>
      </c>
      <c r="AE281" s="1" t="s">
        <v>21</v>
      </c>
    </row>
    <row r="282" spans="1:31" x14ac:dyDescent="0.25">
      <c r="A282" s="1">
        <v>1</v>
      </c>
      <c r="B282" s="1" t="s">
        <v>296</v>
      </c>
      <c r="C282" s="1" t="s">
        <v>17</v>
      </c>
      <c r="D282" s="4">
        <v>39199</v>
      </c>
      <c r="E282" s="13">
        <v>749</v>
      </c>
      <c r="F282" s="1" t="s">
        <v>18</v>
      </c>
      <c r="G282" s="1" t="s">
        <v>19</v>
      </c>
      <c r="H282" s="1">
        <v>20</v>
      </c>
      <c r="I282" s="2">
        <v>308.95999999999998</v>
      </c>
      <c r="J282" s="2">
        <v>37.450000000000003</v>
      </c>
      <c r="K282" s="2">
        <v>346.40999999999997</v>
      </c>
      <c r="L282" s="13">
        <v>402.59000000000003</v>
      </c>
      <c r="M282" s="2">
        <v>37.450000000000003</v>
      </c>
      <c r="N282" s="2">
        <v>383.85999999999996</v>
      </c>
      <c r="O282" s="13">
        <v>365.14000000000004</v>
      </c>
      <c r="P282" s="2">
        <v>37.450000000000003</v>
      </c>
      <c r="Q282" s="2">
        <v>421.30999999999995</v>
      </c>
      <c r="R282" s="13">
        <v>327.69000000000005</v>
      </c>
      <c r="S282" s="2">
        <v>37.450000000000003</v>
      </c>
      <c r="T282" s="2">
        <v>458.75999999999993</v>
      </c>
      <c r="U282" s="13">
        <v>290.24000000000007</v>
      </c>
      <c r="V282" s="2">
        <f t="shared" si="37"/>
        <v>37.450000000000003</v>
      </c>
      <c r="W282" s="2">
        <f t="shared" si="38"/>
        <v>496.20999999999992</v>
      </c>
      <c r="X282" s="13">
        <f t="shared" si="39"/>
        <v>252.79000000000008</v>
      </c>
      <c r="Y282" s="44">
        <f t="shared" si="40"/>
        <v>37.450000000000003</v>
      </c>
      <c r="Z282" s="44">
        <f t="shared" si="41"/>
        <v>533.66</v>
      </c>
      <c r="AA282" s="44">
        <f t="shared" si="42"/>
        <v>215.34000000000003</v>
      </c>
      <c r="AB282" s="44">
        <f t="shared" si="43"/>
        <v>37.450000000000003</v>
      </c>
      <c r="AC282" s="44">
        <f t="shared" si="44"/>
        <v>571.11</v>
      </c>
      <c r="AD282" s="44">
        <f t="shared" si="45"/>
        <v>177.89</v>
      </c>
      <c r="AE282" s="1" t="s">
        <v>21</v>
      </c>
    </row>
    <row r="283" spans="1:31" x14ac:dyDescent="0.25">
      <c r="A283" s="1">
        <v>1</v>
      </c>
      <c r="B283" s="1" t="s">
        <v>297</v>
      </c>
      <c r="C283" s="1" t="s">
        <v>17</v>
      </c>
      <c r="D283" s="4">
        <v>39199</v>
      </c>
      <c r="E283" s="13">
        <v>100</v>
      </c>
      <c r="F283" s="1" t="s">
        <v>18</v>
      </c>
      <c r="G283" s="1" t="s">
        <v>19</v>
      </c>
      <c r="H283" s="1">
        <v>10</v>
      </c>
      <c r="I283" s="2">
        <v>82.5</v>
      </c>
      <c r="J283" s="2">
        <v>10</v>
      </c>
      <c r="K283" s="2">
        <v>92.5</v>
      </c>
      <c r="L283" s="13">
        <v>7.5</v>
      </c>
      <c r="M283" s="2">
        <v>7.5</v>
      </c>
      <c r="N283" s="2">
        <v>100</v>
      </c>
      <c r="O283" s="13">
        <v>0</v>
      </c>
      <c r="P283" s="2">
        <v>0</v>
      </c>
      <c r="Q283" s="2">
        <v>100</v>
      </c>
      <c r="R283" s="13">
        <v>0</v>
      </c>
      <c r="T283" s="2">
        <v>100</v>
      </c>
      <c r="U283" s="13">
        <v>0</v>
      </c>
      <c r="V283" s="2">
        <f t="shared" si="37"/>
        <v>0</v>
      </c>
      <c r="W283" s="2">
        <f t="shared" si="38"/>
        <v>100</v>
      </c>
      <c r="X283" s="13">
        <f t="shared" si="39"/>
        <v>0</v>
      </c>
      <c r="Y283" s="44">
        <f t="shared" si="40"/>
        <v>0</v>
      </c>
      <c r="Z283" s="44">
        <f t="shared" si="41"/>
        <v>100</v>
      </c>
      <c r="AA283" s="44">
        <f t="shared" si="42"/>
        <v>0</v>
      </c>
      <c r="AB283" s="44">
        <f t="shared" si="43"/>
        <v>0</v>
      </c>
      <c r="AC283" s="44">
        <f t="shared" si="44"/>
        <v>100</v>
      </c>
      <c r="AD283" s="44">
        <f t="shared" si="45"/>
        <v>0</v>
      </c>
      <c r="AE283" s="1" t="s">
        <v>21</v>
      </c>
    </row>
    <row r="284" spans="1:31" x14ac:dyDescent="0.25">
      <c r="A284" s="1">
        <v>1</v>
      </c>
      <c r="B284" s="1" t="s">
        <v>296</v>
      </c>
      <c r="C284" s="1" t="s">
        <v>17</v>
      </c>
      <c r="D284" s="4">
        <v>39199</v>
      </c>
      <c r="E284" s="13">
        <v>160.5</v>
      </c>
      <c r="F284" s="1" t="s">
        <v>18</v>
      </c>
      <c r="G284" s="1" t="s">
        <v>19</v>
      </c>
      <c r="H284" s="1">
        <v>20</v>
      </c>
      <c r="I284" s="2">
        <v>66.25</v>
      </c>
      <c r="J284" s="2">
        <v>8.0299999999999994</v>
      </c>
      <c r="K284" s="2">
        <v>74.28</v>
      </c>
      <c r="L284" s="13">
        <v>86.22</v>
      </c>
      <c r="M284" s="2">
        <v>8.0250000000000004</v>
      </c>
      <c r="N284" s="2">
        <v>82.305000000000007</v>
      </c>
      <c r="O284" s="13">
        <v>78.194999999999993</v>
      </c>
      <c r="P284" s="2">
        <v>8.0250000000000004</v>
      </c>
      <c r="Q284" s="2">
        <v>90.330000000000013</v>
      </c>
      <c r="R284" s="13">
        <v>70.169999999999987</v>
      </c>
      <c r="S284" s="2">
        <v>8.0250000000000004</v>
      </c>
      <c r="T284" s="2">
        <v>98.355000000000018</v>
      </c>
      <c r="U284" s="13">
        <v>62.144999999999982</v>
      </c>
      <c r="V284" s="2">
        <f t="shared" si="37"/>
        <v>8.0250000000000004</v>
      </c>
      <c r="W284" s="2">
        <f t="shared" si="38"/>
        <v>106.38000000000002</v>
      </c>
      <c r="X284" s="13">
        <f t="shared" si="39"/>
        <v>54.119999999999976</v>
      </c>
      <c r="Y284" s="44">
        <f t="shared" si="40"/>
        <v>8.0250000000000004</v>
      </c>
      <c r="Z284" s="44">
        <f t="shared" si="41"/>
        <v>114.40500000000003</v>
      </c>
      <c r="AA284" s="44">
        <f t="shared" si="42"/>
        <v>46.09499999999997</v>
      </c>
      <c r="AB284" s="44">
        <f t="shared" si="43"/>
        <v>8.0250000000000004</v>
      </c>
      <c r="AC284" s="44">
        <f t="shared" si="44"/>
        <v>122.43000000000004</v>
      </c>
      <c r="AD284" s="44">
        <f t="shared" si="45"/>
        <v>38.069999999999965</v>
      </c>
      <c r="AE284" s="1" t="s">
        <v>21</v>
      </c>
    </row>
    <row r="285" spans="1:31" x14ac:dyDescent="0.25">
      <c r="A285" s="1">
        <v>1</v>
      </c>
      <c r="B285" s="1" t="s">
        <v>298</v>
      </c>
      <c r="C285" s="1" t="s">
        <v>17</v>
      </c>
      <c r="D285" s="4">
        <v>39199</v>
      </c>
      <c r="E285" s="13">
        <v>800.96</v>
      </c>
      <c r="F285" s="1" t="s">
        <v>18</v>
      </c>
      <c r="G285" s="1" t="s">
        <v>19</v>
      </c>
      <c r="H285" s="1">
        <v>20</v>
      </c>
      <c r="I285" s="2">
        <v>330.41</v>
      </c>
      <c r="J285" s="2">
        <v>40.049999999999997</v>
      </c>
      <c r="K285" s="2">
        <v>370.46000000000004</v>
      </c>
      <c r="L285" s="13">
        <v>430.5</v>
      </c>
      <c r="M285" s="2">
        <v>40.048000000000002</v>
      </c>
      <c r="N285" s="2">
        <v>410.50800000000004</v>
      </c>
      <c r="O285" s="13">
        <v>390.452</v>
      </c>
      <c r="P285" s="2">
        <v>40.048000000000002</v>
      </c>
      <c r="Q285" s="2">
        <v>450.55600000000004</v>
      </c>
      <c r="R285" s="13">
        <v>350.404</v>
      </c>
      <c r="S285" s="2">
        <v>40.048000000000002</v>
      </c>
      <c r="T285" s="2">
        <v>490.60400000000004</v>
      </c>
      <c r="U285" s="13">
        <v>310.35599999999999</v>
      </c>
      <c r="V285" s="2">
        <f t="shared" si="37"/>
        <v>40.048000000000002</v>
      </c>
      <c r="W285" s="2">
        <f t="shared" si="38"/>
        <v>530.65200000000004</v>
      </c>
      <c r="X285" s="13">
        <f t="shared" si="39"/>
        <v>270.30799999999999</v>
      </c>
      <c r="Y285" s="44">
        <f t="shared" si="40"/>
        <v>40.048000000000002</v>
      </c>
      <c r="Z285" s="44">
        <f t="shared" si="41"/>
        <v>570.70000000000005</v>
      </c>
      <c r="AA285" s="44">
        <f t="shared" si="42"/>
        <v>230.26</v>
      </c>
      <c r="AB285" s="44">
        <f t="shared" si="43"/>
        <v>40.048000000000002</v>
      </c>
      <c r="AC285" s="44">
        <f t="shared" si="44"/>
        <v>610.74800000000005</v>
      </c>
      <c r="AD285" s="44">
        <f t="shared" si="45"/>
        <v>190.21199999999999</v>
      </c>
      <c r="AE285" s="1" t="s">
        <v>21</v>
      </c>
    </row>
    <row r="286" spans="1:31" x14ac:dyDescent="0.25">
      <c r="A286" s="1">
        <v>1</v>
      </c>
      <c r="B286" s="1" t="s">
        <v>299</v>
      </c>
      <c r="C286" s="1" t="s">
        <v>17</v>
      </c>
      <c r="D286" s="4">
        <v>39211</v>
      </c>
      <c r="E286" s="13">
        <v>1215.58</v>
      </c>
      <c r="F286" s="1" t="s">
        <v>18</v>
      </c>
      <c r="G286" s="1" t="s">
        <v>19</v>
      </c>
      <c r="H286" s="1">
        <v>10</v>
      </c>
      <c r="I286" s="2">
        <v>992.74</v>
      </c>
      <c r="J286" s="2">
        <v>121.56</v>
      </c>
      <c r="K286" s="2">
        <v>1114.3</v>
      </c>
      <c r="L286" s="13">
        <v>101.27999999999997</v>
      </c>
      <c r="M286" s="2">
        <v>101.28</v>
      </c>
      <c r="N286" s="2">
        <v>1215.58</v>
      </c>
      <c r="O286" s="13">
        <v>0</v>
      </c>
      <c r="P286" s="2">
        <v>0</v>
      </c>
      <c r="Q286" s="2">
        <v>1215.58</v>
      </c>
      <c r="R286" s="13">
        <v>0</v>
      </c>
      <c r="T286" s="2">
        <v>1215.58</v>
      </c>
      <c r="U286" s="13">
        <v>0</v>
      </c>
      <c r="V286" s="2">
        <f t="shared" si="37"/>
        <v>0</v>
      </c>
      <c r="W286" s="2">
        <f t="shared" si="38"/>
        <v>1215.58</v>
      </c>
      <c r="X286" s="13">
        <f t="shared" si="39"/>
        <v>0</v>
      </c>
      <c r="Y286" s="44">
        <f t="shared" si="40"/>
        <v>0</v>
      </c>
      <c r="Z286" s="44">
        <f t="shared" si="41"/>
        <v>1215.58</v>
      </c>
      <c r="AA286" s="44">
        <f t="shared" si="42"/>
        <v>0</v>
      </c>
      <c r="AB286" s="44">
        <f t="shared" si="43"/>
        <v>0</v>
      </c>
      <c r="AC286" s="44">
        <f t="shared" si="44"/>
        <v>1215.58</v>
      </c>
      <c r="AD286" s="44">
        <f t="shared" si="45"/>
        <v>0</v>
      </c>
      <c r="AE286" s="1" t="s">
        <v>21</v>
      </c>
    </row>
    <row r="287" spans="1:31" x14ac:dyDescent="0.25">
      <c r="A287" s="1">
        <v>1</v>
      </c>
      <c r="B287" s="1" t="s">
        <v>300</v>
      </c>
      <c r="C287" s="1" t="s">
        <v>17</v>
      </c>
      <c r="D287" s="4">
        <v>39211</v>
      </c>
      <c r="E287" s="13">
        <v>720.8</v>
      </c>
      <c r="F287" s="1" t="s">
        <v>18</v>
      </c>
      <c r="G287" s="1" t="s">
        <v>19</v>
      </c>
      <c r="H287" s="1">
        <v>20</v>
      </c>
      <c r="I287" s="2">
        <v>294.33</v>
      </c>
      <c r="J287" s="2">
        <v>36.04</v>
      </c>
      <c r="K287" s="2">
        <v>330.37</v>
      </c>
      <c r="L287" s="13">
        <v>390.42999999999995</v>
      </c>
      <c r="M287" s="2">
        <v>36.04</v>
      </c>
      <c r="N287" s="2">
        <v>366.41</v>
      </c>
      <c r="O287" s="13">
        <v>354.38999999999993</v>
      </c>
      <c r="P287" s="2">
        <v>36.04</v>
      </c>
      <c r="Q287" s="2">
        <v>402.45000000000005</v>
      </c>
      <c r="R287" s="13">
        <v>318.34999999999991</v>
      </c>
      <c r="S287" s="2">
        <v>36.04</v>
      </c>
      <c r="T287" s="2">
        <v>438.49000000000007</v>
      </c>
      <c r="U287" s="13">
        <v>282.30999999999989</v>
      </c>
      <c r="V287" s="2">
        <f t="shared" si="37"/>
        <v>36.04</v>
      </c>
      <c r="W287" s="2">
        <f t="shared" si="38"/>
        <v>474.53000000000009</v>
      </c>
      <c r="X287" s="13">
        <f t="shared" si="39"/>
        <v>246.26999999999987</v>
      </c>
      <c r="Y287" s="44">
        <f t="shared" si="40"/>
        <v>36.04</v>
      </c>
      <c r="Z287" s="44">
        <f t="shared" si="41"/>
        <v>510.57000000000011</v>
      </c>
      <c r="AA287" s="44">
        <f t="shared" si="42"/>
        <v>210.22999999999985</v>
      </c>
      <c r="AB287" s="44">
        <f t="shared" si="43"/>
        <v>36.04</v>
      </c>
      <c r="AC287" s="44">
        <f t="shared" si="44"/>
        <v>546.61000000000013</v>
      </c>
      <c r="AD287" s="44">
        <f t="shared" si="45"/>
        <v>174.18999999999983</v>
      </c>
      <c r="AE287" s="1" t="s">
        <v>21</v>
      </c>
    </row>
    <row r="288" spans="1:31" x14ac:dyDescent="0.25">
      <c r="A288" s="1">
        <v>1</v>
      </c>
      <c r="B288" s="1" t="s">
        <v>301</v>
      </c>
      <c r="C288" s="1" t="s">
        <v>17</v>
      </c>
      <c r="D288" s="4">
        <v>39219</v>
      </c>
      <c r="E288" s="13">
        <v>833.04</v>
      </c>
      <c r="F288" s="1" t="s">
        <v>18</v>
      </c>
      <c r="G288" s="1" t="s">
        <v>19</v>
      </c>
      <c r="H288" s="1">
        <v>50</v>
      </c>
      <c r="I288" s="2">
        <v>136.06</v>
      </c>
      <c r="J288" s="2">
        <v>16.66</v>
      </c>
      <c r="K288" s="2">
        <v>152.72</v>
      </c>
      <c r="L288" s="13">
        <v>680.31999999999994</v>
      </c>
      <c r="M288" s="2">
        <v>16.660799999999998</v>
      </c>
      <c r="N288" s="2">
        <v>169.38079999999999</v>
      </c>
      <c r="O288" s="13">
        <v>663.65919999999994</v>
      </c>
      <c r="P288" s="2">
        <v>16.660799999999998</v>
      </c>
      <c r="Q288" s="2">
        <v>186.04159999999999</v>
      </c>
      <c r="R288" s="13">
        <v>646.99839999999995</v>
      </c>
      <c r="S288" s="2">
        <v>16.660799999999998</v>
      </c>
      <c r="T288" s="2">
        <v>202.70239999999998</v>
      </c>
      <c r="U288" s="13">
        <v>630.33759999999995</v>
      </c>
      <c r="V288" s="2">
        <f t="shared" si="37"/>
        <v>16.660799999999998</v>
      </c>
      <c r="W288" s="2">
        <f t="shared" si="38"/>
        <v>219.36319999999998</v>
      </c>
      <c r="X288" s="13">
        <f t="shared" si="39"/>
        <v>613.67679999999996</v>
      </c>
      <c r="Y288" s="44">
        <f t="shared" si="40"/>
        <v>16.660799999999998</v>
      </c>
      <c r="Z288" s="44">
        <f t="shared" si="41"/>
        <v>236.02399999999997</v>
      </c>
      <c r="AA288" s="44">
        <f t="shared" si="42"/>
        <v>597.01599999999996</v>
      </c>
      <c r="AB288" s="44">
        <f t="shared" si="43"/>
        <v>16.660799999999998</v>
      </c>
      <c r="AC288" s="44">
        <f t="shared" si="44"/>
        <v>252.68479999999997</v>
      </c>
      <c r="AD288" s="44">
        <f t="shared" si="45"/>
        <v>580.35519999999997</v>
      </c>
      <c r="AE288" s="1" t="s">
        <v>21</v>
      </c>
    </row>
    <row r="289" spans="1:31" x14ac:dyDescent="0.25">
      <c r="A289" s="1">
        <v>1</v>
      </c>
      <c r="B289" s="1" t="s">
        <v>302</v>
      </c>
      <c r="C289" s="1" t="s">
        <v>17</v>
      </c>
      <c r="D289" s="4">
        <v>39219</v>
      </c>
      <c r="E289" s="13">
        <v>26127.8</v>
      </c>
      <c r="F289" s="1" t="s">
        <v>18</v>
      </c>
      <c r="G289" s="1" t="s">
        <v>19</v>
      </c>
      <c r="H289" s="1">
        <v>20</v>
      </c>
      <c r="I289" s="2">
        <v>10668.85</v>
      </c>
      <c r="J289" s="2">
        <v>1306.3900000000001</v>
      </c>
      <c r="K289" s="2">
        <v>11975.24</v>
      </c>
      <c r="L289" s="13">
        <v>14152.56</v>
      </c>
      <c r="M289" s="2">
        <v>1306.3899999999999</v>
      </c>
      <c r="N289" s="2">
        <v>13281.63</v>
      </c>
      <c r="O289" s="13">
        <v>12846.17</v>
      </c>
      <c r="P289" s="2">
        <v>1306.3899999999999</v>
      </c>
      <c r="Q289" s="2">
        <v>14588.019999999999</v>
      </c>
      <c r="R289" s="13">
        <v>11539.78</v>
      </c>
      <c r="S289" s="2">
        <v>1306.3899999999999</v>
      </c>
      <c r="T289" s="2">
        <v>15894.409999999998</v>
      </c>
      <c r="U289" s="13">
        <v>10233.390000000001</v>
      </c>
      <c r="V289" s="2">
        <f t="shared" si="37"/>
        <v>1306.3899999999999</v>
      </c>
      <c r="W289" s="2">
        <f t="shared" si="38"/>
        <v>17200.8</v>
      </c>
      <c r="X289" s="13">
        <f t="shared" si="39"/>
        <v>8927</v>
      </c>
      <c r="Y289" s="44">
        <f t="shared" si="40"/>
        <v>1306.3899999999999</v>
      </c>
      <c r="Z289" s="44">
        <f t="shared" si="41"/>
        <v>18507.189999999999</v>
      </c>
      <c r="AA289" s="44">
        <f t="shared" si="42"/>
        <v>7620.6100000000006</v>
      </c>
      <c r="AB289" s="44">
        <f t="shared" si="43"/>
        <v>1306.3899999999999</v>
      </c>
      <c r="AC289" s="44">
        <f t="shared" si="44"/>
        <v>19813.579999999998</v>
      </c>
      <c r="AD289" s="44">
        <f t="shared" si="45"/>
        <v>6314.2200000000012</v>
      </c>
      <c r="AE289" s="1" t="s">
        <v>21</v>
      </c>
    </row>
    <row r="290" spans="1:31" x14ac:dyDescent="0.25">
      <c r="A290" s="1">
        <v>1</v>
      </c>
      <c r="B290" s="1" t="s">
        <v>303</v>
      </c>
      <c r="C290" s="1" t="s">
        <v>17</v>
      </c>
      <c r="D290" s="4">
        <v>39219</v>
      </c>
      <c r="E290" s="13">
        <v>463.97</v>
      </c>
      <c r="F290" s="1" t="s">
        <v>18</v>
      </c>
      <c r="G290" s="1" t="s">
        <v>19</v>
      </c>
      <c r="H290" s="1">
        <v>20</v>
      </c>
      <c r="I290" s="2">
        <v>189.47</v>
      </c>
      <c r="J290" s="2">
        <v>23.2</v>
      </c>
      <c r="K290" s="2">
        <v>212.67</v>
      </c>
      <c r="L290" s="13">
        <v>251.30000000000004</v>
      </c>
      <c r="M290" s="2">
        <v>23.198500000000003</v>
      </c>
      <c r="N290" s="2">
        <v>235.86849999999998</v>
      </c>
      <c r="O290" s="13">
        <v>228.10150000000004</v>
      </c>
      <c r="P290" s="2">
        <v>23.198500000000003</v>
      </c>
      <c r="Q290" s="2">
        <v>259.06700000000001</v>
      </c>
      <c r="R290" s="13">
        <v>204.90300000000002</v>
      </c>
      <c r="S290" s="2">
        <v>23.198500000000003</v>
      </c>
      <c r="T290" s="2">
        <v>282.26550000000003</v>
      </c>
      <c r="U290" s="13">
        <v>181.7045</v>
      </c>
      <c r="V290" s="2">
        <f t="shared" si="37"/>
        <v>23.198500000000003</v>
      </c>
      <c r="W290" s="2">
        <f t="shared" si="38"/>
        <v>305.46400000000006</v>
      </c>
      <c r="X290" s="13">
        <f t="shared" si="39"/>
        <v>158.50599999999997</v>
      </c>
      <c r="Y290" s="44">
        <f t="shared" si="40"/>
        <v>23.198500000000003</v>
      </c>
      <c r="Z290" s="44">
        <f t="shared" si="41"/>
        <v>328.66250000000008</v>
      </c>
      <c r="AA290" s="44">
        <f t="shared" si="42"/>
        <v>135.30749999999995</v>
      </c>
      <c r="AB290" s="44">
        <f t="shared" si="43"/>
        <v>23.198500000000003</v>
      </c>
      <c r="AC290" s="44">
        <f t="shared" si="44"/>
        <v>351.8610000000001</v>
      </c>
      <c r="AD290" s="44">
        <f t="shared" si="45"/>
        <v>112.10899999999992</v>
      </c>
      <c r="AE290" s="1" t="s">
        <v>21</v>
      </c>
    </row>
    <row r="291" spans="1:31" x14ac:dyDescent="0.25">
      <c r="A291" s="1">
        <v>1</v>
      </c>
      <c r="B291" s="1" t="s">
        <v>298</v>
      </c>
      <c r="C291" s="1" t="s">
        <v>17</v>
      </c>
      <c r="D291" s="4">
        <v>39233</v>
      </c>
      <c r="E291" s="13">
        <v>59.97</v>
      </c>
      <c r="F291" s="1" t="s">
        <v>18</v>
      </c>
      <c r="G291" s="1" t="s">
        <v>19</v>
      </c>
      <c r="H291" s="1">
        <v>50</v>
      </c>
      <c r="I291" s="2">
        <v>9.8000000000000007</v>
      </c>
      <c r="J291" s="2">
        <v>1.2</v>
      </c>
      <c r="K291" s="2">
        <v>11</v>
      </c>
      <c r="L291" s="13">
        <v>48.97</v>
      </c>
      <c r="M291" s="2">
        <v>1.1994</v>
      </c>
      <c r="N291" s="2">
        <v>12.199400000000001</v>
      </c>
      <c r="O291" s="13">
        <v>47.770600000000002</v>
      </c>
      <c r="P291" s="2">
        <v>1.1994</v>
      </c>
      <c r="Q291" s="2">
        <v>13.398800000000001</v>
      </c>
      <c r="R291" s="13">
        <v>46.571199999999997</v>
      </c>
      <c r="S291" s="2">
        <v>1.1994</v>
      </c>
      <c r="T291" s="2">
        <v>14.598200000000002</v>
      </c>
      <c r="U291" s="13">
        <v>45.371799999999993</v>
      </c>
      <c r="V291" s="2">
        <f t="shared" si="37"/>
        <v>1.1994</v>
      </c>
      <c r="W291" s="2">
        <f t="shared" si="38"/>
        <v>15.797600000000003</v>
      </c>
      <c r="X291" s="13">
        <f t="shared" si="39"/>
        <v>44.172399999999996</v>
      </c>
      <c r="Y291" s="44">
        <f t="shared" si="40"/>
        <v>1.1994</v>
      </c>
      <c r="Z291" s="44">
        <f t="shared" si="41"/>
        <v>16.997000000000003</v>
      </c>
      <c r="AA291" s="44">
        <f t="shared" si="42"/>
        <v>42.972999999999999</v>
      </c>
      <c r="AB291" s="44">
        <f t="shared" si="43"/>
        <v>1.1994</v>
      </c>
      <c r="AC291" s="44">
        <f t="shared" si="44"/>
        <v>18.196400000000004</v>
      </c>
      <c r="AD291" s="44">
        <f t="shared" si="45"/>
        <v>41.773599999999995</v>
      </c>
      <c r="AE291" s="1" t="s">
        <v>21</v>
      </c>
    </row>
    <row r="292" spans="1:31" x14ac:dyDescent="0.25">
      <c r="A292" s="1">
        <v>1</v>
      </c>
      <c r="B292" s="1" t="s">
        <v>298</v>
      </c>
      <c r="C292" s="1" t="s">
        <v>17</v>
      </c>
      <c r="D292" s="4">
        <v>39240</v>
      </c>
      <c r="E292" s="13">
        <v>926.72</v>
      </c>
      <c r="F292" s="1" t="s">
        <v>18</v>
      </c>
      <c r="G292" s="1" t="s">
        <v>19</v>
      </c>
      <c r="H292" s="1">
        <v>20</v>
      </c>
      <c r="I292" s="2">
        <v>374.58</v>
      </c>
      <c r="J292" s="2">
        <v>46.34</v>
      </c>
      <c r="K292" s="2">
        <v>420.91999999999996</v>
      </c>
      <c r="L292" s="13">
        <v>505.80000000000007</v>
      </c>
      <c r="M292" s="2">
        <v>46.335999999999999</v>
      </c>
      <c r="N292" s="2">
        <v>467.25599999999997</v>
      </c>
      <c r="O292" s="13">
        <v>459.46400000000006</v>
      </c>
      <c r="P292" s="2">
        <v>46.335999999999999</v>
      </c>
      <c r="Q292" s="2">
        <v>513.59199999999998</v>
      </c>
      <c r="R292" s="13">
        <v>413.12800000000004</v>
      </c>
      <c r="S292" s="2">
        <v>46.335999999999999</v>
      </c>
      <c r="T292" s="2">
        <v>559.928</v>
      </c>
      <c r="U292" s="13">
        <v>366.79200000000003</v>
      </c>
      <c r="V292" s="2">
        <f t="shared" si="37"/>
        <v>46.335999999999999</v>
      </c>
      <c r="W292" s="2">
        <f t="shared" si="38"/>
        <v>606.26400000000001</v>
      </c>
      <c r="X292" s="13">
        <f t="shared" si="39"/>
        <v>320.45600000000002</v>
      </c>
      <c r="Y292" s="44">
        <f t="shared" si="40"/>
        <v>46.335999999999999</v>
      </c>
      <c r="Z292" s="44">
        <f t="shared" si="41"/>
        <v>652.6</v>
      </c>
      <c r="AA292" s="44">
        <f t="shared" si="42"/>
        <v>274.12</v>
      </c>
      <c r="AB292" s="44">
        <f t="shared" si="43"/>
        <v>46.335999999999999</v>
      </c>
      <c r="AC292" s="44">
        <f t="shared" si="44"/>
        <v>698.93600000000004</v>
      </c>
      <c r="AD292" s="44">
        <f t="shared" si="45"/>
        <v>227.78399999999999</v>
      </c>
      <c r="AE292" s="1" t="s">
        <v>21</v>
      </c>
    </row>
    <row r="293" spans="1:31" x14ac:dyDescent="0.25">
      <c r="A293" s="1">
        <v>1</v>
      </c>
      <c r="B293" s="1" t="s">
        <v>301</v>
      </c>
      <c r="C293" s="1" t="s">
        <v>17</v>
      </c>
      <c r="D293" s="4">
        <v>39254</v>
      </c>
      <c r="E293" s="13">
        <v>447.67</v>
      </c>
      <c r="F293" s="1" t="s">
        <v>18</v>
      </c>
      <c r="G293" s="1" t="s">
        <v>19</v>
      </c>
      <c r="H293" s="1">
        <v>50</v>
      </c>
      <c r="I293" s="2">
        <v>72.349999999999994</v>
      </c>
      <c r="J293" s="2">
        <v>8.9499999999999993</v>
      </c>
      <c r="K293" s="2">
        <v>81.3</v>
      </c>
      <c r="L293" s="13">
        <v>366.37</v>
      </c>
      <c r="M293" s="2">
        <v>8.9534000000000002</v>
      </c>
      <c r="N293" s="2">
        <v>90.253399999999999</v>
      </c>
      <c r="O293" s="13">
        <v>357.41660000000002</v>
      </c>
      <c r="P293" s="2">
        <v>8.9534000000000002</v>
      </c>
      <c r="Q293" s="2">
        <v>99.206800000000001</v>
      </c>
      <c r="R293" s="13">
        <v>348.46320000000003</v>
      </c>
      <c r="S293" s="2">
        <v>8.9534000000000002</v>
      </c>
      <c r="T293" s="2">
        <v>108.1602</v>
      </c>
      <c r="U293" s="13">
        <v>339.50980000000004</v>
      </c>
      <c r="V293" s="2">
        <f t="shared" si="37"/>
        <v>8.9534000000000002</v>
      </c>
      <c r="W293" s="2">
        <f t="shared" si="38"/>
        <v>117.11360000000001</v>
      </c>
      <c r="X293" s="13">
        <f t="shared" si="39"/>
        <v>330.5564</v>
      </c>
      <c r="Y293" s="44">
        <f t="shared" si="40"/>
        <v>8.9534000000000002</v>
      </c>
      <c r="Z293" s="44">
        <f t="shared" si="41"/>
        <v>126.06700000000001</v>
      </c>
      <c r="AA293" s="44">
        <f t="shared" si="42"/>
        <v>321.60300000000001</v>
      </c>
      <c r="AB293" s="44">
        <f t="shared" si="43"/>
        <v>8.9534000000000002</v>
      </c>
      <c r="AC293" s="44">
        <f t="shared" si="44"/>
        <v>135.0204</v>
      </c>
      <c r="AD293" s="44">
        <f t="shared" si="45"/>
        <v>312.64960000000002</v>
      </c>
      <c r="AE293" s="1" t="s">
        <v>21</v>
      </c>
    </row>
    <row r="294" spans="1:31" x14ac:dyDescent="0.25">
      <c r="A294" s="1">
        <v>1</v>
      </c>
      <c r="B294" s="1" t="s">
        <v>304</v>
      </c>
      <c r="C294" s="1" t="s">
        <v>17</v>
      </c>
      <c r="D294" s="4">
        <v>39266</v>
      </c>
      <c r="E294" s="13">
        <v>2700</v>
      </c>
      <c r="F294" s="1" t="s">
        <v>18</v>
      </c>
      <c r="G294" s="1" t="s">
        <v>19</v>
      </c>
      <c r="H294" s="1">
        <v>10</v>
      </c>
      <c r="I294" s="2">
        <v>2160</v>
      </c>
      <c r="J294" s="2">
        <v>270</v>
      </c>
      <c r="K294" s="2">
        <v>2430</v>
      </c>
      <c r="L294" s="13">
        <v>270</v>
      </c>
      <c r="M294" s="2">
        <v>270</v>
      </c>
      <c r="N294" s="2">
        <v>2700</v>
      </c>
      <c r="O294" s="13">
        <v>0</v>
      </c>
      <c r="P294" s="2">
        <v>0</v>
      </c>
      <c r="Q294" s="2">
        <v>2700</v>
      </c>
      <c r="R294" s="13">
        <v>0</v>
      </c>
      <c r="T294" s="2">
        <v>2700</v>
      </c>
      <c r="U294" s="13">
        <v>0</v>
      </c>
      <c r="V294" s="2">
        <f t="shared" si="37"/>
        <v>0</v>
      </c>
      <c r="W294" s="2">
        <f t="shared" si="38"/>
        <v>2700</v>
      </c>
      <c r="X294" s="13">
        <f t="shared" si="39"/>
        <v>0</v>
      </c>
      <c r="Y294" s="44">
        <f t="shared" si="40"/>
        <v>0</v>
      </c>
      <c r="Z294" s="44">
        <f t="shared" si="41"/>
        <v>2700</v>
      </c>
      <c r="AA294" s="44">
        <f t="shared" si="42"/>
        <v>0</v>
      </c>
      <c r="AB294" s="44">
        <f t="shared" si="43"/>
        <v>0</v>
      </c>
      <c r="AC294" s="44">
        <f t="shared" si="44"/>
        <v>2700</v>
      </c>
      <c r="AD294" s="44">
        <f t="shared" si="45"/>
        <v>0</v>
      </c>
      <c r="AE294" s="1" t="s">
        <v>21</v>
      </c>
    </row>
    <row r="295" spans="1:31" x14ac:dyDescent="0.25">
      <c r="A295" s="1">
        <v>1</v>
      </c>
      <c r="B295" s="1" t="s">
        <v>305</v>
      </c>
      <c r="C295" s="1" t="s">
        <v>17</v>
      </c>
      <c r="D295" s="4">
        <v>39274</v>
      </c>
      <c r="E295" s="13">
        <v>2500</v>
      </c>
      <c r="F295" s="1" t="s">
        <v>38</v>
      </c>
      <c r="G295" s="1" t="s">
        <v>19</v>
      </c>
      <c r="H295" s="1">
        <v>50</v>
      </c>
      <c r="I295" s="2">
        <v>400</v>
      </c>
      <c r="J295" s="2">
        <v>50</v>
      </c>
      <c r="K295" s="2">
        <v>450</v>
      </c>
      <c r="L295" s="13">
        <v>2050</v>
      </c>
      <c r="M295" s="2">
        <v>50</v>
      </c>
      <c r="N295" s="2">
        <v>500</v>
      </c>
      <c r="O295" s="13">
        <v>2000</v>
      </c>
      <c r="P295" s="2">
        <v>50</v>
      </c>
      <c r="Q295" s="2">
        <v>550</v>
      </c>
      <c r="R295" s="13">
        <v>1950</v>
      </c>
      <c r="S295" s="2">
        <v>50</v>
      </c>
      <c r="T295" s="2">
        <v>600</v>
      </c>
      <c r="U295" s="13">
        <v>1900</v>
      </c>
      <c r="V295" s="2">
        <f t="shared" si="37"/>
        <v>50</v>
      </c>
      <c r="W295" s="2">
        <f t="shared" si="38"/>
        <v>650</v>
      </c>
      <c r="X295" s="13">
        <f t="shared" si="39"/>
        <v>1850</v>
      </c>
      <c r="Y295" s="44">
        <f t="shared" si="40"/>
        <v>50</v>
      </c>
      <c r="Z295" s="44">
        <f t="shared" si="41"/>
        <v>700</v>
      </c>
      <c r="AA295" s="44">
        <f t="shared" si="42"/>
        <v>1800</v>
      </c>
      <c r="AB295" s="44">
        <f t="shared" si="43"/>
        <v>50</v>
      </c>
      <c r="AC295" s="44">
        <f t="shared" si="44"/>
        <v>750</v>
      </c>
      <c r="AD295" s="44">
        <f t="shared" si="45"/>
        <v>1750</v>
      </c>
      <c r="AE295" s="1" t="s">
        <v>21</v>
      </c>
    </row>
    <row r="296" spans="1:31" x14ac:dyDescent="0.25">
      <c r="A296" s="1">
        <v>1</v>
      </c>
      <c r="B296" s="1" t="s">
        <v>305</v>
      </c>
      <c r="C296" s="1" t="s">
        <v>17</v>
      </c>
      <c r="D296" s="4">
        <v>39274</v>
      </c>
      <c r="E296" s="13">
        <v>2500</v>
      </c>
      <c r="F296" s="1" t="s">
        <v>38</v>
      </c>
      <c r="G296" s="1" t="s">
        <v>19</v>
      </c>
      <c r="H296" s="1">
        <v>50</v>
      </c>
      <c r="I296" s="2">
        <v>400</v>
      </c>
      <c r="J296" s="2">
        <v>50</v>
      </c>
      <c r="K296" s="2">
        <v>450</v>
      </c>
      <c r="L296" s="13">
        <v>2050</v>
      </c>
      <c r="M296" s="2">
        <v>50</v>
      </c>
      <c r="N296" s="2">
        <v>500</v>
      </c>
      <c r="O296" s="13">
        <v>2000</v>
      </c>
      <c r="P296" s="2">
        <v>50</v>
      </c>
      <c r="Q296" s="2">
        <v>550</v>
      </c>
      <c r="R296" s="13">
        <v>1950</v>
      </c>
      <c r="S296" s="2">
        <v>50</v>
      </c>
      <c r="T296" s="2">
        <v>600</v>
      </c>
      <c r="U296" s="13">
        <v>1900</v>
      </c>
      <c r="V296" s="2">
        <f t="shared" si="37"/>
        <v>50</v>
      </c>
      <c r="W296" s="2">
        <f t="shared" si="38"/>
        <v>650</v>
      </c>
      <c r="X296" s="13">
        <f t="shared" si="39"/>
        <v>1850</v>
      </c>
      <c r="Y296" s="44">
        <f t="shared" si="40"/>
        <v>50</v>
      </c>
      <c r="Z296" s="44">
        <f t="shared" si="41"/>
        <v>700</v>
      </c>
      <c r="AA296" s="44">
        <f t="shared" si="42"/>
        <v>1800</v>
      </c>
      <c r="AB296" s="44">
        <f t="shared" si="43"/>
        <v>50</v>
      </c>
      <c r="AC296" s="44">
        <f t="shared" si="44"/>
        <v>750</v>
      </c>
      <c r="AD296" s="44">
        <f t="shared" si="45"/>
        <v>1750</v>
      </c>
      <c r="AE296" s="1" t="s">
        <v>21</v>
      </c>
    </row>
    <row r="297" spans="1:31" x14ac:dyDescent="0.25">
      <c r="A297" s="1">
        <v>1</v>
      </c>
      <c r="B297" s="1" t="s">
        <v>306</v>
      </c>
      <c r="C297" s="1" t="s">
        <v>17</v>
      </c>
      <c r="D297" s="4">
        <v>39279</v>
      </c>
      <c r="E297" s="13">
        <v>10000</v>
      </c>
      <c r="F297" s="1" t="s">
        <v>18</v>
      </c>
      <c r="G297" s="1" t="s">
        <v>19</v>
      </c>
      <c r="H297" s="1">
        <v>50</v>
      </c>
      <c r="I297" s="2">
        <v>1600</v>
      </c>
      <c r="J297" s="2">
        <v>200</v>
      </c>
      <c r="K297" s="2">
        <v>1800</v>
      </c>
      <c r="L297" s="13">
        <v>8200</v>
      </c>
      <c r="M297" s="2">
        <v>200</v>
      </c>
      <c r="N297" s="2">
        <v>2000</v>
      </c>
      <c r="O297" s="13">
        <v>8000</v>
      </c>
      <c r="P297" s="2">
        <v>200</v>
      </c>
      <c r="Q297" s="2">
        <v>2200</v>
      </c>
      <c r="R297" s="13">
        <v>7800</v>
      </c>
      <c r="S297" s="2">
        <v>200</v>
      </c>
      <c r="T297" s="2">
        <v>2400</v>
      </c>
      <c r="U297" s="13">
        <v>7600</v>
      </c>
      <c r="V297" s="2">
        <f t="shared" si="37"/>
        <v>200</v>
      </c>
      <c r="W297" s="2">
        <f t="shared" si="38"/>
        <v>2600</v>
      </c>
      <c r="X297" s="13">
        <f t="shared" si="39"/>
        <v>7400</v>
      </c>
      <c r="Y297" s="44">
        <f t="shared" si="40"/>
        <v>200</v>
      </c>
      <c r="Z297" s="44">
        <f t="shared" si="41"/>
        <v>2800</v>
      </c>
      <c r="AA297" s="44">
        <f>E297-Z297</f>
        <v>7200</v>
      </c>
      <c r="AB297" s="44">
        <f t="shared" si="43"/>
        <v>200</v>
      </c>
      <c r="AC297" s="44">
        <f t="shared" si="44"/>
        <v>3000</v>
      </c>
      <c r="AD297" s="44">
        <f t="shared" si="45"/>
        <v>7000</v>
      </c>
      <c r="AE297" s="1" t="s">
        <v>21</v>
      </c>
    </row>
    <row r="298" spans="1:31" x14ac:dyDescent="0.25">
      <c r="A298" s="1">
        <v>1</v>
      </c>
      <c r="B298" s="1" t="s">
        <v>307</v>
      </c>
      <c r="C298" s="1" t="s">
        <v>17</v>
      </c>
      <c r="D298" s="4">
        <v>39279</v>
      </c>
      <c r="E298" s="13">
        <v>58168.67</v>
      </c>
      <c r="F298" s="1" t="s">
        <v>18</v>
      </c>
      <c r="G298" s="1" t="s">
        <v>19</v>
      </c>
      <c r="H298" s="1">
        <v>50</v>
      </c>
      <c r="I298" s="2">
        <v>9306.9599999999991</v>
      </c>
      <c r="J298" s="2">
        <v>1163.3699999999999</v>
      </c>
      <c r="K298" s="2">
        <v>10470.329999999998</v>
      </c>
      <c r="L298" s="13">
        <v>47698.34</v>
      </c>
      <c r="M298" s="2">
        <v>1163.3733999999999</v>
      </c>
      <c r="N298" s="2">
        <v>11633.703399999999</v>
      </c>
      <c r="O298" s="13">
        <v>46534.9666</v>
      </c>
      <c r="P298" s="2">
        <v>1163.3733999999999</v>
      </c>
      <c r="Q298" s="2">
        <v>12797.076799999999</v>
      </c>
      <c r="R298" s="13">
        <v>45371.593200000003</v>
      </c>
      <c r="S298" s="2">
        <v>1163.3733999999999</v>
      </c>
      <c r="T298" s="2">
        <v>13960.450199999999</v>
      </c>
      <c r="U298" s="13">
        <v>44208.219799999999</v>
      </c>
      <c r="V298" s="2">
        <f t="shared" si="37"/>
        <v>1163.3733999999999</v>
      </c>
      <c r="W298" s="2">
        <f t="shared" si="38"/>
        <v>15123.8236</v>
      </c>
      <c r="X298" s="13">
        <f t="shared" si="39"/>
        <v>43044.846399999995</v>
      </c>
      <c r="Y298" s="44">
        <f t="shared" si="40"/>
        <v>1163.3733999999999</v>
      </c>
      <c r="Z298" s="44">
        <f t="shared" si="41"/>
        <v>16287.197</v>
      </c>
      <c r="AA298" s="44">
        <f t="shared" si="42"/>
        <v>41881.472999999998</v>
      </c>
      <c r="AB298" s="44">
        <f t="shared" si="43"/>
        <v>1163.3733999999999</v>
      </c>
      <c r="AC298" s="44">
        <f t="shared" si="44"/>
        <v>17450.570400000001</v>
      </c>
      <c r="AD298" s="44">
        <f t="shared" si="45"/>
        <v>40718.099600000001</v>
      </c>
      <c r="AE298" s="1" t="s">
        <v>21</v>
      </c>
    </row>
    <row r="299" spans="1:31" x14ac:dyDescent="0.25">
      <c r="A299" s="1">
        <v>1</v>
      </c>
      <c r="B299" s="1" t="s">
        <v>307</v>
      </c>
      <c r="C299" s="1" t="s">
        <v>17</v>
      </c>
      <c r="D299" s="4">
        <v>39279</v>
      </c>
      <c r="E299" s="13">
        <v>1309.43</v>
      </c>
      <c r="F299" s="1" t="s">
        <v>18</v>
      </c>
      <c r="G299" s="1" t="s">
        <v>19</v>
      </c>
      <c r="H299" s="1">
        <v>50</v>
      </c>
      <c r="I299" s="2">
        <v>209.52</v>
      </c>
      <c r="J299" s="2">
        <v>26.19</v>
      </c>
      <c r="K299" s="2">
        <v>235.71</v>
      </c>
      <c r="L299" s="13">
        <v>1073.72</v>
      </c>
      <c r="M299" s="2">
        <v>26.188600000000001</v>
      </c>
      <c r="N299" s="2">
        <v>261.89859999999999</v>
      </c>
      <c r="O299" s="13">
        <v>1047.5314000000001</v>
      </c>
      <c r="P299" s="2">
        <v>26.188600000000001</v>
      </c>
      <c r="Q299" s="2">
        <v>288.0872</v>
      </c>
      <c r="R299" s="13">
        <v>1021.3428000000001</v>
      </c>
      <c r="S299" s="2">
        <v>26.188600000000001</v>
      </c>
      <c r="T299" s="2">
        <v>314.2758</v>
      </c>
      <c r="U299" s="13">
        <v>995.15420000000006</v>
      </c>
      <c r="V299" s="2">
        <f t="shared" si="37"/>
        <v>26.188600000000001</v>
      </c>
      <c r="W299" s="2">
        <f t="shared" si="38"/>
        <v>340.46440000000001</v>
      </c>
      <c r="X299" s="13">
        <f t="shared" si="39"/>
        <v>968.96559999999999</v>
      </c>
      <c r="Y299" s="44">
        <f t="shared" si="40"/>
        <v>26.188600000000001</v>
      </c>
      <c r="Z299" s="44">
        <f t="shared" si="41"/>
        <v>366.65300000000002</v>
      </c>
      <c r="AA299" s="44">
        <f t="shared" si="42"/>
        <v>942.77700000000004</v>
      </c>
      <c r="AB299" s="44">
        <f t="shared" si="43"/>
        <v>26.188600000000001</v>
      </c>
      <c r="AC299" s="44">
        <f t="shared" si="44"/>
        <v>392.84160000000003</v>
      </c>
      <c r="AD299" s="44">
        <f t="shared" si="45"/>
        <v>916.58840000000009</v>
      </c>
      <c r="AE299" s="1" t="s">
        <v>21</v>
      </c>
    </row>
    <row r="300" spans="1:31" x14ac:dyDescent="0.25">
      <c r="A300" s="1">
        <v>1</v>
      </c>
      <c r="B300" s="1" t="s">
        <v>307</v>
      </c>
      <c r="C300" s="1" t="s">
        <v>17</v>
      </c>
      <c r="D300" s="4">
        <v>39279</v>
      </c>
      <c r="E300" s="13">
        <v>14593.35</v>
      </c>
      <c r="F300" s="1" t="s">
        <v>18</v>
      </c>
      <c r="G300" s="1" t="s">
        <v>19</v>
      </c>
      <c r="H300" s="1">
        <v>50</v>
      </c>
      <c r="I300" s="2">
        <v>2334.96</v>
      </c>
      <c r="J300" s="2">
        <v>291.87</v>
      </c>
      <c r="K300" s="2">
        <v>2626.83</v>
      </c>
      <c r="L300" s="13">
        <v>11966.52</v>
      </c>
      <c r="M300" s="2">
        <v>291.86700000000002</v>
      </c>
      <c r="N300" s="2">
        <v>2918.6970000000001</v>
      </c>
      <c r="O300" s="13">
        <v>11674.653</v>
      </c>
      <c r="P300" s="2">
        <v>291.86700000000002</v>
      </c>
      <c r="Q300" s="2">
        <v>3210.5640000000003</v>
      </c>
      <c r="R300" s="13">
        <v>11382.786</v>
      </c>
      <c r="S300" s="2">
        <v>291.86700000000002</v>
      </c>
      <c r="T300" s="2">
        <v>3502.4310000000005</v>
      </c>
      <c r="U300" s="13">
        <v>11090.919</v>
      </c>
      <c r="V300" s="2">
        <f t="shared" si="37"/>
        <v>291.86700000000002</v>
      </c>
      <c r="W300" s="2">
        <f t="shared" si="38"/>
        <v>3794.2980000000007</v>
      </c>
      <c r="X300" s="13">
        <f t="shared" si="39"/>
        <v>10799.052</v>
      </c>
      <c r="Y300" s="44">
        <f t="shared" si="40"/>
        <v>291.86700000000002</v>
      </c>
      <c r="Z300" s="44">
        <f t="shared" si="41"/>
        <v>4086.1650000000009</v>
      </c>
      <c r="AA300" s="44">
        <f t="shared" si="42"/>
        <v>10507.184999999999</v>
      </c>
      <c r="AB300" s="44">
        <f t="shared" si="43"/>
        <v>291.86700000000002</v>
      </c>
      <c r="AC300" s="44">
        <f t="shared" si="44"/>
        <v>4378.0320000000011</v>
      </c>
      <c r="AD300" s="44">
        <f t="shared" si="45"/>
        <v>10215.317999999999</v>
      </c>
      <c r="AE300" s="1" t="s">
        <v>21</v>
      </c>
    </row>
    <row r="301" spans="1:31" x14ac:dyDescent="0.25">
      <c r="A301" s="1">
        <v>1</v>
      </c>
      <c r="B301" s="1" t="s">
        <v>308</v>
      </c>
      <c r="C301" s="1" t="s">
        <v>17</v>
      </c>
      <c r="D301" s="4">
        <v>39324</v>
      </c>
      <c r="E301" s="13">
        <v>8777.59</v>
      </c>
      <c r="F301" s="1" t="s">
        <v>38</v>
      </c>
      <c r="G301" s="1" t="s">
        <v>19</v>
      </c>
      <c r="H301" s="1">
        <v>20</v>
      </c>
      <c r="I301" s="2">
        <v>3474.47</v>
      </c>
      <c r="J301" s="2">
        <v>438.88</v>
      </c>
      <c r="K301" s="2">
        <v>3913.35</v>
      </c>
      <c r="L301" s="13">
        <v>4864.24</v>
      </c>
      <c r="M301" s="2">
        <v>438.87950000000001</v>
      </c>
      <c r="N301" s="2">
        <v>4352.2294999999995</v>
      </c>
      <c r="O301" s="13">
        <v>4425.3605000000007</v>
      </c>
      <c r="P301" s="2">
        <v>438.87950000000001</v>
      </c>
      <c r="Q301" s="2">
        <v>4791.1089999999995</v>
      </c>
      <c r="R301" s="13">
        <v>3986.4810000000007</v>
      </c>
      <c r="S301" s="2">
        <v>438.87950000000001</v>
      </c>
      <c r="T301" s="2">
        <v>5229.9884999999995</v>
      </c>
      <c r="U301" s="13">
        <v>3547.6015000000007</v>
      </c>
      <c r="V301" s="2">
        <f t="shared" si="37"/>
        <v>438.87950000000001</v>
      </c>
      <c r="W301" s="2">
        <f t="shared" si="38"/>
        <v>5668.8679999999995</v>
      </c>
      <c r="X301" s="13">
        <f t="shared" si="39"/>
        <v>3108.7220000000007</v>
      </c>
      <c r="Y301" s="44">
        <f t="shared" si="40"/>
        <v>438.87950000000001</v>
      </c>
      <c r="Z301" s="44">
        <f t="shared" si="41"/>
        <v>6107.7474999999995</v>
      </c>
      <c r="AA301" s="44">
        <f t="shared" si="42"/>
        <v>2669.8425000000007</v>
      </c>
      <c r="AB301" s="44">
        <f t="shared" si="43"/>
        <v>438.87950000000001</v>
      </c>
      <c r="AC301" s="44">
        <f t="shared" si="44"/>
        <v>6546.6269999999995</v>
      </c>
      <c r="AD301" s="44">
        <f t="shared" si="45"/>
        <v>2230.9630000000006</v>
      </c>
      <c r="AE301" s="1" t="s">
        <v>21</v>
      </c>
    </row>
    <row r="302" spans="1:31" x14ac:dyDescent="0.25">
      <c r="A302" s="1">
        <v>1</v>
      </c>
      <c r="B302" s="1" t="s">
        <v>309</v>
      </c>
      <c r="C302" s="1" t="s">
        <v>17</v>
      </c>
      <c r="D302" s="4">
        <v>39388</v>
      </c>
      <c r="E302" s="13">
        <v>1885</v>
      </c>
      <c r="F302" s="1" t="s">
        <v>38</v>
      </c>
      <c r="G302" s="1" t="s">
        <v>19</v>
      </c>
      <c r="H302" s="1">
        <v>10</v>
      </c>
      <c r="I302" s="2">
        <v>1445.17</v>
      </c>
      <c r="J302" s="2">
        <v>188.5</v>
      </c>
      <c r="K302" s="2">
        <v>1633.67</v>
      </c>
      <c r="L302" s="13">
        <v>251.32999999999993</v>
      </c>
      <c r="M302" s="2">
        <v>188.5</v>
      </c>
      <c r="N302" s="2">
        <v>1822.17</v>
      </c>
      <c r="O302" s="13">
        <v>62.829999999999927</v>
      </c>
      <c r="P302" s="2">
        <v>62.83</v>
      </c>
      <c r="Q302" s="2">
        <v>1885</v>
      </c>
      <c r="R302" s="13">
        <v>0</v>
      </c>
      <c r="T302" s="2">
        <v>1885</v>
      </c>
      <c r="U302" s="13">
        <v>0</v>
      </c>
      <c r="V302" s="2">
        <f t="shared" si="37"/>
        <v>0</v>
      </c>
      <c r="W302" s="2">
        <f t="shared" si="38"/>
        <v>1885</v>
      </c>
      <c r="X302" s="13">
        <f t="shared" si="39"/>
        <v>0</v>
      </c>
      <c r="Y302" s="44">
        <f t="shared" si="40"/>
        <v>0</v>
      </c>
      <c r="Z302" s="44">
        <f t="shared" si="41"/>
        <v>1885</v>
      </c>
      <c r="AA302" s="44">
        <f t="shared" si="42"/>
        <v>0</v>
      </c>
      <c r="AB302" s="44">
        <f t="shared" si="43"/>
        <v>0</v>
      </c>
      <c r="AC302" s="44">
        <f t="shared" si="44"/>
        <v>1885</v>
      </c>
      <c r="AD302" s="44">
        <f t="shared" si="45"/>
        <v>0</v>
      </c>
      <c r="AE302" s="1" t="s">
        <v>21</v>
      </c>
    </row>
    <row r="303" spans="1:31" x14ac:dyDescent="0.25">
      <c r="A303" s="1">
        <v>1</v>
      </c>
      <c r="B303" s="1" t="s">
        <v>310</v>
      </c>
      <c r="C303" s="1" t="s">
        <v>17</v>
      </c>
      <c r="D303" s="4">
        <v>39393</v>
      </c>
      <c r="E303" s="13">
        <v>711.45</v>
      </c>
      <c r="F303" s="1" t="s">
        <v>38</v>
      </c>
      <c r="G303" s="1" t="s">
        <v>19</v>
      </c>
      <c r="H303" s="1">
        <v>10</v>
      </c>
      <c r="I303" s="2">
        <v>545.48</v>
      </c>
      <c r="J303" s="2">
        <v>71.150000000000006</v>
      </c>
      <c r="K303" s="2">
        <v>616.63</v>
      </c>
      <c r="L303" s="13">
        <v>94.82000000000005</v>
      </c>
      <c r="M303" s="2">
        <v>71.14500000000001</v>
      </c>
      <c r="N303" s="2">
        <v>687.77499999999998</v>
      </c>
      <c r="O303" s="13">
        <v>23.675000000000068</v>
      </c>
      <c r="P303" s="2">
        <v>23.68</v>
      </c>
      <c r="Q303" s="2">
        <v>711.45499999999993</v>
      </c>
      <c r="R303" s="13">
        <v>-4.9999999998817657E-3</v>
      </c>
      <c r="T303" s="2">
        <v>711.45499999999993</v>
      </c>
      <c r="U303" s="13">
        <v>-4.9999999998817657E-3</v>
      </c>
      <c r="V303" s="2">
        <f t="shared" si="37"/>
        <v>0</v>
      </c>
      <c r="W303" s="2">
        <f t="shared" si="38"/>
        <v>711.45499999999993</v>
      </c>
      <c r="X303" s="13">
        <f t="shared" si="39"/>
        <v>-4.9999999998817657E-3</v>
      </c>
      <c r="Y303" s="44">
        <f t="shared" si="40"/>
        <v>0</v>
      </c>
      <c r="Z303" s="44">
        <f t="shared" si="41"/>
        <v>711.45499999999993</v>
      </c>
      <c r="AA303" s="44">
        <f t="shared" si="42"/>
        <v>-4.9999999998817657E-3</v>
      </c>
      <c r="AB303" s="44">
        <f t="shared" si="43"/>
        <v>0</v>
      </c>
      <c r="AC303" s="44">
        <f t="shared" si="44"/>
        <v>711.45499999999993</v>
      </c>
      <c r="AD303" s="44">
        <f t="shared" si="45"/>
        <v>-4.9999999998817657E-3</v>
      </c>
      <c r="AE303" s="1" t="s">
        <v>21</v>
      </c>
    </row>
    <row r="304" spans="1:31" x14ac:dyDescent="0.25">
      <c r="A304" s="1">
        <v>1</v>
      </c>
      <c r="B304" s="1" t="s">
        <v>310</v>
      </c>
      <c r="C304" s="1" t="s">
        <v>17</v>
      </c>
      <c r="D304" s="4">
        <v>39414</v>
      </c>
      <c r="E304" s="13">
        <v>799.78</v>
      </c>
      <c r="F304" s="1" t="s">
        <v>38</v>
      </c>
      <c r="G304" s="1" t="s">
        <v>19</v>
      </c>
      <c r="H304" s="1">
        <v>20</v>
      </c>
      <c r="I304" s="2">
        <v>306.58999999999997</v>
      </c>
      <c r="J304" s="2">
        <v>39.99</v>
      </c>
      <c r="K304" s="2">
        <v>346.58</v>
      </c>
      <c r="L304" s="13">
        <v>453.2</v>
      </c>
      <c r="M304" s="2">
        <v>39.988999999999997</v>
      </c>
      <c r="N304" s="2">
        <v>386.56899999999996</v>
      </c>
      <c r="O304" s="13">
        <v>413.21100000000001</v>
      </c>
      <c r="P304" s="2">
        <v>39.988999999999997</v>
      </c>
      <c r="Q304" s="2">
        <v>426.55799999999994</v>
      </c>
      <c r="R304" s="13">
        <v>373.22200000000004</v>
      </c>
      <c r="S304" s="2">
        <v>39.988999999999997</v>
      </c>
      <c r="T304" s="2">
        <v>466.54699999999991</v>
      </c>
      <c r="U304" s="13">
        <v>333.23300000000006</v>
      </c>
      <c r="V304" s="2">
        <f t="shared" si="37"/>
        <v>39.988999999999997</v>
      </c>
      <c r="W304" s="2">
        <f t="shared" si="38"/>
        <v>506.53599999999989</v>
      </c>
      <c r="X304" s="13">
        <f t="shared" si="39"/>
        <v>293.24400000000009</v>
      </c>
      <c r="Y304" s="44">
        <f t="shared" si="40"/>
        <v>39.988999999999997</v>
      </c>
      <c r="Z304" s="44">
        <f t="shared" si="41"/>
        <v>546.52499999999986</v>
      </c>
      <c r="AA304" s="44">
        <f t="shared" si="42"/>
        <v>253.25500000000011</v>
      </c>
      <c r="AB304" s="44">
        <f t="shared" si="43"/>
        <v>39.988999999999997</v>
      </c>
      <c r="AC304" s="44">
        <f t="shared" si="44"/>
        <v>586.5139999999999</v>
      </c>
      <c r="AD304" s="44">
        <f t="shared" si="45"/>
        <v>213.26600000000008</v>
      </c>
      <c r="AE304" s="1" t="s">
        <v>21</v>
      </c>
    </row>
    <row r="305" spans="1:31" x14ac:dyDescent="0.25">
      <c r="A305" s="1">
        <v>1</v>
      </c>
      <c r="B305" s="1" t="s">
        <v>311</v>
      </c>
      <c r="C305" s="1" t="s">
        <v>17</v>
      </c>
      <c r="D305" s="4">
        <v>39419</v>
      </c>
      <c r="E305" s="13">
        <v>60000</v>
      </c>
      <c r="F305" s="1" t="s">
        <v>30</v>
      </c>
      <c r="G305" s="1" t="s">
        <v>19</v>
      </c>
      <c r="H305" s="1">
        <v>10</v>
      </c>
      <c r="I305" s="2">
        <v>45500</v>
      </c>
      <c r="J305" s="2">
        <v>6000</v>
      </c>
      <c r="K305" s="2">
        <v>51500</v>
      </c>
      <c r="L305" s="13">
        <v>8500</v>
      </c>
      <c r="M305" s="2">
        <v>6000</v>
      </c>
      <c r="N305" s="2">
        <v>57500</v>
      </c>
      <c r="O305" s="13">
        <v>2500</v>
      </c>
      <c r="P305" s="2">
        <v>2500</v>
      </c>
      <c r="Q305" s="2">
        <v>60000</v>
      </c>
      <c r="R305" s="13">
        <v>0</v>
      </c>
      <c r="T305" s="2">
        <v>60000</v>
      </c>
      <c r="U305" s="13">
        <v>0</v>
      </c>
      <c r="V305" s="2">
        <f t="shared" si="37"/>
        <v>0</v>
      </c>
      <c r="W305" s="2">
        <f t="shared" si="38"/>
        <v>60000</v>
      </c>
      <c r="X305" s="13">
        <f t="shared" si="39"/>
        <v>0</v>
      </c>
      <c r="Y305" s="44">
        <f t="shared" si="40"/>
        <v>0</v>
      </c>
      <c r="Z305" s="44">
        <f t="shared" si="41"/>
        <v>60000</v>
      </c>
      <c r="AA305" s="44">
        <f t="shared" si="42"/>
        <v>0</v>
      </c>
      <c r="AB305" s="44">
        <f t="shared" si="43"/>
        <v>0</v>
      </c>
      <c r="AC305" s="44">
        <f t="shared" si="44"/>
        <v>60000</v>
      </c>
      <c r="AD305" s="44">
        <f t="shared" si="45"/>
        <v>0</v>
      </c>
      <c r="AE305" s="1" t="s">
        <v>21</v>
      </c>
    </row>
    <row r="306" spans="1:31" x14ac:dyDescent="0.25">
      <c r="A306" s="1">
        <v>1</v>
      </c>
      <c r="B306" s="1" t="s">
        <v>312</v>
      </c>
      <c r="C306" s="1" t="s">
        <v>17</v>
      </c>
      <c r="D306" s="4">
        <v>39422</v>
      </c>
      <c r="E306" s="13">
        <v>18342.11</v>
      </c>
      <c r="F306" s="1" t="s">
        <v>38</v>
      </c>
      <c r="G306" s="1" t="s">
        <v>19</v>
      </c>
      <c r="H306" s="1">
        <v>20</v>
      </c>
      <c r="I306" s="2">
        <v>6954.75</v>
      </c>
      <c r="J306" s="2">
        <v>917.11</v>
      </c>
      <c r="K306" s="2">
        <v>7871.86</v>
      </c>
      <c r="L306" s="13">
        <v>10470.25</v>
      </c>
      <c r="M306" s="2">
        <v>917.10550000000012</v>
      </c>
      <c r="N306" s="2">
        <v>8788.9655000000002</v>
      </c>
      <c r="O306" s="13">
        <v>9553.1445000000003</v>
      </c>
      <c r="P306" s="2">
        <v>917.10550000000012</v>
      </c>
      <c r="Q306" s="2">
        <v>9706.0709999999999</v>
      </c>
      <c r="R306" s="13">
        <v>8636.0390000000007</v>
      </c>
      <c r="S306" s="2">
        <v>917.10550000000012</v>
      </c>
      <c r="T306" s="2">
        <v>10623.1765</v>
      </c>
      <c r="U306" s="13">
        <v>7718.933500000001</v>
      </c>
      <c r="V306" s="2">
        <f t="shared" si="37"/>
        <v>917.10550000000012</v>
      </c>
      <c r="W306" s="2">
        <f t="shared" si="38"/>
        <v>11540.281999999999</v>
      </c>
      <c r="X306" s="13">
        <f t="shared" si="39"/>
        <v>6801.8280000000013</v>
      </c>
      <c r="Y306" s="44">
        <f t="shared" si="40"/>
        <v>917.10550000000012</v>
      </c>
      <c r="Z306" s="44">
        <f t="shared" si="41"/>
        <v>12457.387499999999</v>
      </c>
      <c r="AA306" s="44">
        <f t="shared" si="42"/>
        <v>5884.7225000000017</v>
      </c>
      <c r="AB306" s="44">
        <f t="shared" si="43"/>
        <v>917.10550000000012</v>
      </c>
      <c r="AC306" s="44">
        <f t="shared" si="44"/>
        <v>13374.492999999999</v>
      </c>
      <c r="AD306" s="44">
        <f t="shared" si="45"/>
        <v>4967.617000000002</v>
      </c>
      <c r="AE306" s="1" t="s">
        <v>21</v>
      </c>
    </row>
    <row r="307" spans="1:31" x14ac:dyDescent="0.25">
      <c r="A307" s="1">
        <v>1</v>
      </c>
      <c r="B307" s="1" t="s">
        <v>310</v>
      </c>
      <c r="C307" s="1" t="s">
        <v>17</v>
      </c>
      <c r="D307" s="4">
        <v>39422</v>
      </c>
      <c r="E307" s="13">
        <v>10953.43</v>
      </c>
      <c r="F307" s="1" t="s">
        <v>38</v>
      </c>
      <c r="G307" s="1" t="s">
        <v>19</v>
      </c>
      <c r="H307" s="1">
        <v>20</v>
      </c>
      <c r="I307" s="2">
        <v>4153.17</v>
      </c>
      <c r="J307" s="2">
        <v>547.66999999999996</v>
      </c>
      <c r="K307" s="2">
        <v>4700.84</v>
      </c>
      <c r="L307" s="13">
        <v>6252.59</v>
      </c>
      <c r="M307" s="2">
        <v>547.67150000000004</v>
      </c>
      <c r="N307" s="2">
        <v>5248.5115000000005</v>
      </c>
      <c r="O307" s="13">
        <v>5704.9184999999998</v>
      </c>
      <c r="P307" s="2">
        <v>547.67150000000004</v>
      </c>
      <c r="Q307" s="2">
        <v>5796.1830000000009</v>
      </c>
      <c r="R307" s="13">
        <v>5157.2469999999994</v>
      </c>
      <c r="S307" s="2">
        <v>547.67150000000004</v>
      </c>
      <c r="T307" s="2">
        <v>6343.8545000000013</v>
      </c>
      <c r="U307" s="13">
        <v>4609.575499999999</v>
      </c>
      <c r="V307" s="2">
        <f t="shared" si="37"/>
        <v>547.67150000000004</v>
      </c>
      <c r="W307" s="2">
        <f t="shared" si="38"/>
        <v>6891.5260000000017</v>
      </c>
      <c r="X307" s="13">
        <f t="shared" si="39"/>
        <v>4061.9039999999986</v>
      </c>
      <c r="Y307" s="44">
        <f t="shared" si="40"/>
        <v>547.67150000000004</v>
      </c>
      <c r="Z307" s="44">
        <f t="shared" si="41"/>
        <v>7439.197500000002</v>
      </c>
      <c r="AA307" s="44">
        <f t="shared" si="42"/>
        <v>3514.2324999999983</v>
      </c>
      <c r="AB307" s="44">
        <f t="shared" si="43"/>
        <v>547.67150000000004</v>
      </c>
      <c r="AC307" s="44">
        <f t="shared" si="44"/>
        <v>7986.8690000000024</v>
      </c>
      <c r="AD307" s="44">
        <f t="shared" si="45"/>
        <v>2966.5609999999979</v>
      </c>
      <c r="AE307" s="1" t="s">
        <v>21</v>
      </c>
    </row>
    <row r="308" spans="1:31" x14ac:dyDescent="0.25">
      <c r="A308" s="1">
        <v>1</v>
      </c>
      <c r="B308" s="1" t="s">
        <v>313</v>
      </c>
      <c r="C308" s="1" t="s">
        <v>17</v>
      </c>
      <c r="D308" s="4">
        <v>39428</v>
      </c>
      <c r="E308" s="13">
        <v>19165.41</v>
      </c>
      <c r="F308" s="1" t="s">
        <v>18</v>
      </c>
      <c r="G308" s="1" t="s">
        <v>19</v>
      </c>
      <c r="H308" s="1">
        <v>50</v>
      </c>
      <c r="I308" s="2">
        <v>2906.77</v>
      </c>
      <c r="J308" s="2">
        <v>383.31</v>
      </c>
      <c r="K308" s="2">
        <v>3290.08</v>
      </c>
      <c r="L308" s="13">
        <v>15875.33</v>
      </c>
      <c r="M308" s="2">
        <v>383.3082</v>
      </c>
      <c r="N308" s="2">
        <v>3673.3881999999999</v>
      </c>
      <c r="O308" s="13">
        <v>15492.0218</v>
      </c>
      <c r="P308" s="2">
        <v>383.3082</v>
      </c>
      <c r="Q308" s="2">
        <v>4056.6963999999998</v>
      </c>
      <c r="R308" s="13">
        <v>15108.713599999999</v>
      </c>
      <c r="S308" s="2">
        <v>383.3082</v>
      </c>
      <c r="T308" s="2">
        <v>4440.0046000000002</v>
      </c>
      <c r="U308" s="13">
        <v>14725.4054</v>
      </c>
      <c r="V308" s="2">
        <f t="shared" si="37"/>
        <v>383.3082</v>
      </c>
      <c r="W308" s="2">
        <f t="shared" si="38"/>
        <v>4823.3128000000006</v>
      </c>
      <c r="X308" s="13">
        <f t="shared" si="39"/>
        <v>14342.0972</v>
      </c>
      <c r="Y308" s="44">
        <f t="shared" si="40"/>
        <v>383.3082</v>
      </c>
      <c r="Z308" s="44">
        <f t="shared" si="41"/>
        <v>5206.621000000001</v>
      </c>
      <c r="AA308" s="44">
        <f t="shared" si="42"/>
        <v>13958.788999999999</v>
      </c>
      <c r="AB308" s="44">
        <f t="shared" si="43"/>
        <v>383.3082</v>
      </c>
      <c r="AC308" s="44">
        <f t="shared" si="44"/>
        <v>5589.9292000000014</v>
      </c>
      <c r="AD308" s="44">
        <f t="shared" si="45"/>
        <v>13575.480799999998</v>
      </c>
      <c r="AE308" s="1" t="s">
        <v>21</v>
      </c>
    </row>
    <row r="309" spans="1:31" x14ac:dyDescent="0.25">
      <c r="A309" s="1">
        <v>1</v>
      </c>
      <c r="B309" s="1" t="s">
        <v>310</v>
      </c>
      <c r="C309" s="1" t="s">
        <v>17</v>
      </c>
      <c r="D309" s="4">
        <v>39428</v>
      </c>
      <c r="E309" s="13">
        <v>957.85</v>
      </c>
      <c r="F309" s="1" t="s">
        <v>38</v>
      </c>
      <c r="G309" s="1" t="s">
        <v>19</v>
      </c>
      <c r="H309" s="1">
        <v>10</v>
      </c>
      <c r="I309" s="2">
        <v>726.4</v>
      </c>
      <c r="J309" s="2">
        <v>95.79</v>
      </c>
      <c r="K309" s="2">
        <v>822.18999999999994</v>
      </c>
      <c r="L309" s="13">
        <v>135.66000000000008</v>
      </c>
      <c r="M309" s="2">
        <v>95.784999999999997</v>
      </c>
      <c r="N309" s="2">
        <v>917.97499999999991</v>
      </c>
      <c r="O309" s="13">
        <v>39.875000000000114</v>
      </c>
      <c r="P309" s="2">
        <v>39.880000000000003</v>
      </c>
      <c r="Q309" s="2">
        <v>957.8549999999999</v>
      </c>
      <c r="R309" s="13">
        <v>-4.9999999998817657E-3</v>
      </c>
      <c r="T309" s="2">
        <v>957.8549999999999</v>
      </c>
      <c r="U309" s="13">
        <v>-4.9999999998817657E-3</v>
      </c>
      <c r="V309" s="2">
        <f t="shared" si="37"/>
        <v>0</v>
      </c>
      <c r="W309" s="2">
        <f t="shared" si="38"/>
        <v>957.8549999999999</v>
      </c>
      <c r="X309" s="13">
        <f t="shared" si="39"/>
        <v>-4.9999999998817657E-3</v>
      </c>
      <c r="Y309" s="44">
        <f t="shared" si="40"/>
        <v>0</v>
      </c>
      <c r="Z309" s="44">
        <f t="shared" si="41"/>
        <v>957.8549999999999</v>
      </c>
      <c r="AA309" s="44">
        <f t="shared" si="42"/>
        <v>-4.9999999998817657E-3</v>
      </c>
      <c r="AB309" s="44">
        <f t="shared" si="43"/>
        <v>0</v>
      </c>
      <c r="AC309" s="44">
        <f t="shared" si="44"/>
        <v>957.8549999999999</v>
      </c>
      <c r="AD309" s="44">
        <f t="shared" si="45"/>
        <v>-4.9999999998817657E-3</v>
      </c>
      <c r="AE309" s="1" t="s">
        <v>21</v>
      </c>
    </row>
    <row r="310" spans="1:31" x14ac:dyDescent="0.25">
      <c r="A310" s="1">
        <v>1</v>
      </c>
      <c r="B310" s="1" t="s">
        <v>314</v>
      </c>
      <c r="C310" s="1" t="s">
        <v>17</v>
      </c>
      <c r="D310" s="4">
        <v>39470</v>
      </c>
      <c r="E310" s="13">
        <v>8707.32</v>
      </c>
      <c r="F310" s="1" t="s">
        <v>30</v>
      </c>
      <c r="G310" s="1" t="s">
        <v>19</v>
      </c>
      <c r="H310" s="1">
        <v>20</v>
      </c>
      <c r="I310" s="2">
        <v>3265.27</v>
      </c>
      <c r="J310" s="2">
        <v>435.37</v>
      </c>
      <c r="K310" s="2">
        <v>3700.64</v>
      </c>
      <c r="L310" s="13">
        <v>5006.68</v>
      </c>
      <c r="M310" s="2">
        <v>435.36599999999999</v>
      </c>
      <c r="N310" s="2">
        <v>4136.0059999999994</v>
      </c>
      <c r="O310" s="13">
        <v>4571.3140000000003</v>
      </c>
      <c r="P310" s="2">
        <v>435.36599999999999</v>
      </c>
      <c r="Q310" s="2">
        <v>4571.3719999999994</v>
      </c>
      <c r="R310" s="13">
        <v>4135.9480000000003</v>
      </c>
      <c r="S310" s="2">
        <v>435.36599999999999</v>
      </c>
      <c r="T310" s="2">
        <v>5006.7379999999994</v>
      </c>
      <c r="U310" s="13">
        <v>3700.5820000000003</v>
      </c>
      <c r="V310" s="2">
        <f t="shared" si="37"/>
        <v>435.36599999999999</v>
      </c>
      <c r="W310" s="2">
        <f t="shared" si="38"/>
        <v>5442.1039999999994</v>
      </c>
      <c r="X310" s="13">
        <f t="shared" si="39"/>
        <v>3265.2160000000003</v>
      </c>
      <c r="Y310" s="44">
        <f t="shared" si="40"/>
        <v>435.36599999999999</v>
      </c>
      <c r="Z310" s="44">
        <f t="shared" si="41"/>
        <v>5877.4699999999993</v>
      </c>
      <c r="AA310" s="44">
        <f t="shared" si="42"/>
        <v>2829.8500000000004</v>
      </c>
      <c r="AB310" s="44">
        <f t="shared" si="43"/>
        <v>435.36599999999999</v>
      </c>
      <c r="AC310" s="44">
        <f t="shared" si="44"/>
        <v>6312.8359999999993</v>
      </c>
      <c r="AD310" s="44">
        <f t="shared" si="45"/>
        <v>2394.4840000000004</v>
      </c>
      <c r="AE310" s="1" t="s">
        <v>21</v>
      </c>
    </row>
    <row r="311" spans="1:31" x14ac:dyDescent="0.25">
      <c r="A311" s="1">
        <v>1</v>
      </c>
      <c r="B311" s="1" t="s">
        <v>315</v>
      </c>
      <c r="C311" s="1" t="s">
        <v>17</v>
      </c>
      <c r="D311" s="4">
        <v>39470</v>
      </c>
      <c r="E311" s="13">
        <v>668</v>
      </c>
      <c r="F311" s="1" t="s">
        <v>30</v>
      </c>
      <c r="G311" s="1" t="s">
        <v>19</v>
      </c>
      <c r="H311" s="1">
        <v>20</v>
      </c>
      <c r="I311" s="2">
        <v>250.5</v>
      </c>
      <c r="J311" s="2">
        <v>33.4</v>
      </c>
      <c r="K311" s="2">
        <v>283.89999999999998</v>
      </c>
      <c r="L311" s="13">
        <v>384.1</v>
      </c>
      <c r="M311" s="2">
        <v>33.4</v>
      </c>
      <c r="N311" s="2">
        <v>317.29999999999995</v>
      </c>
      <c r="O311" s="13">
        <v>350.70000000000005</v>
      </c>
      <c r="P311" s="2">
        <v>33.4</v>
      </c>
      <c r="Q311" s="2">
        <v>350.69999999999993</v>
      </c>
      <c r="R311" s="13">
        <v>317.30000000000007</v>
      </c>
      <c r="S311" s="2">
        <v>33.4</v>
      </c>
      <c r="T311" s="2">
        <v>384.09999999999991</v>
      </c>
      <c r="U311" s="13">
        <v>283.90000000000009</v>
      </c>
      <c r="V311" s="2">
        <f t="shared" si="37"/>
        <v>33.4</v>
      </c>
      <c r="W311" s="2">
        <f t="shared" si="38"/>
        <v>417.49999999999989</v>
      </c>
      <c r="X311" s="13">
        <f t="shared" si="39"/>
        <v>250.50000000000011</v>
      </c>
      <c r="Y311" s="44">
        <f t="shared" si="40"/>
        <v>33.4</v>
      </c>
      <c r="Z311" s="44">
        <f t="shared" si="41"/>
        <v>450.89999999999986</v>
      </c>
      <c r="AA311" s="44">
        <f t="shared" si="42"/>
        <v>217.10000000000014</v>
      </c>
      <c r="AB311" s="44">
        <f t="shared" si="43"/>
        <v>33.4</v>
      </c>
      <c r="AC311" s="44">
        <f t="shared" si="44"/>
        <v>484.29999999999984</v>
      </c>
      <c r="AD311" s="44">
        <f t="shared" si="45"/>
        <v>183.70000000000016</v>
      </c>
      <c r="AE311" s="1" t="s">
        <v>21</v>
      </c>
    </row>
    <row r="312" spans="1:31" x14ac:dyDescent="0.25">
      <c r="A312" s="1">
        <v>1</v>
      </c>
      <c r="B312" s="1" t="s">
        <v>316</v>
      </c>
      <c r="C312" s="1" t="s">
        <v>17</v>
      </c>
      <c r="D312" s="4">
        <v>39470</v>
      </c>
      <c r="E312" s="13">
        <v>17790</v>
      </c>
      <c r="F312" s="1" t="s">
        <v>18</v>
      </c>
      <c r="G312" s="1" t="s">
        <v>19</v>
      </c>
      <c r="H312" s="1">
        <v>20</v>
      </c>
      <c r="I312" s="2">
        <v>6671.25</v>
      </c>
      <c r="J312" s="2">
        <v>889.5</v>
      </c>
      <c r="K312" s="2">
        <v>7560.75</v>
      </c>
      <c r="L312" s="13">
        <v>10229.25</v>
      </c>
      <c r="M312" s="2">
        <v>889.5</v>
      </c>
      <c r="N312" s="2">
        <v>8450.25</v>
      </c>
      <c r="O312" s="13">
        <v>9339.75</v>
      </c>
      <c r="P312" s="2">
        <v>889.5</v>
      </c>
      <c r="Q312" s="2">
        <v>9339.75</v>
      </c>
      <c r="R312" s="13">
        <v>8450.25</v>
      </c>
      <c r="S312" s="2">
        <v>889.5</v>
      </c>
      <c r="T312" s="2">
        <v>10229.25</v>
      </c>
      <c r="U312" s="13">
        <v>7560.75</v>
      </c>
      <c r="V312" s="2">
        <f t="shared" si="37"/>
        <v>889.5</v>
      </c>
      <c r="W312" s="2">
        <f t="shared" si="38"/>
        <v>11118.75</v>
      </c>
      <c r="X312" s="13">
        <f t="shared" si="39"/>
        <v>6671.25</v>
      </c>
      <c r="Y312" s="44">
        <f t="shared" si="40"/>
        <v>889.5</v>
      </c>
      <c r="Z312" s="44">
        <f t="shared" si="41"/>
        <v>12008.25</v>
      </c>
      <c r="AA312" s="44">
        <f t="shared" si="42"/>
        <v>5781.75</v>
      </c>
      <c r="AB312" s="44">
        <f t="shared" si="43"/>
        <v>889.5</v>
      </c>
      <c r="AC312" s="44">
        <f t="shared" si="44"/>
        <v>12897.75</v>
      </c>
      <c r="AD312" s="44">
        <f t="shared" si="45"/>
        <v>4892.25</v>
      </c>
      <c r="AE312" s="1" t="s">
        <v>21</v>
      </c>
    </row>
    <row r="313" spans="1:31" x14ac:dyDescent="0.25">
      <c r="A313" s="1">
        <v>1</v>
      </c>
      <c r="B313" s="1" t="s">
        <v>317</v>
      </c>
      <c r="C313" s="1" t="s">
        <v>17</v>
      </c>
      <c r="D313" s="4">
        <v>39470</v>
      </c>
      <c r="E313" s="13">
        <v>668</v>
      </c>
      <c r="F313" s="1" t="s">
        <v>18</v>
      </c>
      <c r="G313" s="1" t="s">
        <v>19</v>
      </c>
      <c r="H313" s="1">
        <v>20</v>
      </c>
      <c r="I313" s="2">
        <v>250.5</v>
      </c>
      <c r="J313" s="2">
        <v>33.4</v>
      </c>
      <c r="K313" s="2">
        <v>283.89999999999998</v>
      </c>
      <c r="L313" s="13">
        <v>384.1</v>
      </c>
      <c r="M313" s="2">
        <v>33.4</v>
      </c>
      <c r="N313" s="2">
        <v>317.29999999999995</v>
      </c>
      <c r="O313" s="13">
        <v>350.70000000000005</v>
      </c>
      <c r="P313" s="2">
        <v>33.4</v>
      </c>
      <c r="Q313" s="2">
        <v>350.69999999999993</v>
      </c>
      <c r="R313" s="13">
        <v>317.30000000000007</v>
      </c>
      <c r="S313" s="2">
        <v>33.4</v>
      </c>
      <c r="T313" s="2">
        <v>384.09999999999991</v>
      </c>
      <c r="U313" s="13">
        <v>283.90000000000009</v>
      </c>
      <c r="V313" s="2">
        <f t="shared" si="37"/>
        <v>33.4</v>
      </c>
      <c r="W313" s="2">
        <f t="shared" si="38"/>
        <v>417.49999999999989</v>
      </c>
      <c r="X313" s="13">
        <f t="shared" si="39"/>
        <v>250.50000000000011</v>
      </c>
      <c r="Y313" s="44">
        <f t="shared" si="40"/>
        <v>33.4</v>
      </c>
      <c r="Z313" s="44">
        <f t="shared" si="41"/>
        <v>450.89999999999986</v>
      </c>
      <c r="AA313" s="44">
        <f t="shared" si="42"/>
        <v>217.10000000000014</v>
      </c>
      <c r="AB313" s="44">
        <f t="shared" si="43"/>
        <v>33.4</v>
      </c>
      <c r="AC313" s="44">
        <f t="shared" si="44"/>
        <v>484.29999999999984</v>
      </c>
      <c r="AD313" s="44">
        <f t="shared" si="45"/>
        <v>183.70000000000016</v>
      </c>
      <c r="AE313" s="1" t="s">
        <v>21</v>
      </c>
    </row>
    <row r="314" spans="1:31" x14ac:dyDescent="0.25">
      <c r="A314" s="1">
        <v>1</v>
      </c>
      <c r="B314" s="1" t="s">
        <v>318</v>
      </c>
      <c r="C314" s="1" t="s">
        <v>17</v>
      </c>
      <c r="D314" s="4">
        <v>39484</v>
      </c>
      <c r="E314" s="13">
        <v>32046.5</v>
      </c>
      <c r="F314" s="1" t="s">
        <v>30</v>
      </c>
      <c r="G314" s="1" t="s">
        <v>19</v>
      </c>
      <c r="H314" s="1">
        <v>50</v>
      </c>
      <c r="I314" s="2">
        <v>4753.5600000000004</v>
      </c>
      <c r="J314" s="2">
        <v>640.92999999999995</v>
      </c>
      <c r="K314" s="2">
        <v>5394.4900000000007</v>
      </c>
      <c r="L314" s="13">
        <v>26652.01</v>
      </c>
      <c r="M314" s="2">
        <v>640.92999999999995</v>
      </c>
      <c r="N314" s="2">
        <v>6035.420000000001</v>
      </c>
      <c r="O314" s="13">
        <v>26011.079999999998</v>
      </c>
      <c r="P314" s="2">
        <v>640.92999999999995</v>
      </c>
      <c r="Q314" s="2">
        <v>6676.3500000000013</v>
      </c>
      <c r="R314" s="13">
        <v>25370.149999999998</v>
      </c>
      <c r="S314" s="2">
        <v>640.92999999999995</v>
      </c>
      <c r="T314" s="2">
        <v>7317.2800000000016</v>
      </c>
      <c r="U314" s="13">
        <v>24729.219999999998</v>
      </c>
      <c r="V314" s="2">
        <f t="shared" si="37"/>
        <v>640.92999999999995</v>
      </c>
      <c r="W314" s="2">
        <f t="shared" si="38"/>
        <v>7958.2100000000019</v>
      </c>
      <c r="X314" s="13">
        <f t="shared" si="39"/>
        <v>24088.289999999997</v>
      </c>
      <c r="Y314" s="44">
        <f t="shared" si="40"/>
        <v>640.92999999999995</v>
      </c>
      <c r="Z314" s="44">
        <f t="shared" si="41"/>
        <v>8599.1400000000012</v>
      </c>
      <c r="AA314" s="44">
        <f t="shared" si="42"/>
        <v>23447.360000000001</v>
      </c>
      <c r="AB314" s="44">
        <f t="shared" si="43"/>
        <v>640.92999999999995</v>
      </c>
      <c r="AC314" s="44">
        <f t="shared" si="44"/>
        <v>9240.0700000000015</v>
      </c>
      <c r="AD314" s="44">
        <f t="shared" si="45"/>
        <v>22806.43</v>
      </c>
      <c r="AE314" s="1" t="s">
        <v>21</v>
      </c>
    </row>
    <row r="315" spans="1:31" x14ac:dyDescent="0.25">
      <c r="A315" s="1">
        <v>1</v>
      </c>
      <c r="B315" s="21" t="s">
        <v>319</v>
      </c>
      <c r="C315" s="1" t="s">
        <v>17</v>
      </c>
      <c r="D315" s="4">
        <v>39490</v>
      </c>
      <c r="E315" s="13">
        <v>30003.63</v>
      </c>
      <c r="F315" s="1" t="s">
        <v>30</v>
      </c>
      <c r="G315" s="1" t="s">
        <v>19</v>
      </c>
      <c r="H315" s="1">
        <v>20</v>
      </c>
      <c r="I315" s="2">
        <v>11126.34</v>
      </c>
      <c r="J315" s="2">
        <v>1500.18</v>
      </c>
      <c r="K315" s="2">
        <v>12626.52</v>
      </c>
      <c r="L315" s="13">
        <v>17377.11</v>
      </c>
      <c r="M315" s="2">
        <v>1500.1815000000001</v>
      </c>
      <c r="N315" s="2">
        <v>14126.701500000001</v>
      </c>
      <c r="O315" s="13">
        <v>15876.9285</v>
      </c>
      <c r="P315" s="2">
        <v>1500.1815000000001</v>
      </c>
      <c r="Q315" s="2">
        <v>15626.883000000002</v>
      </c>
      <c r="R315" s="13">
        <v>14376.746999999999</v>
      </c>
      <c r="S315" s="2">
        <v>1500.1815000000001</v>
      </c>
      <c r="T315" s="2">
        <v>17127.0645</v>
      </c>
      <c r="U315" s="13">
        <v>12876.565500000001</v>
      </c>
      <c r="V315" s="2">
        <f t="shared" si="37"/>
        <v>1500.1815000000001</v>
      </c>
      <c r="W315" s="2">
        <f t="shared" si="38"/>
        <v>18627.245999999999</v>
      </c>
      <c r="X315" s="13">
        <f t="shared" si="39"/>
        <v>11376.384000000002</v>
      </c>
      <c r="Y315" s="44">
        <f t="shared" si="40"/>
        <v>1500.1815000000001</v>
      </c>
      <c r="Z315" s="44">
        <f t="shared" si="41"/>
        <v>20127.427499999998</v>
      </c>
      <c r="AA315" s="44">
        <f t="shared" si="42"/>
        <v>9876.2025000000031</v>
      </c>
      <c r="AB315" s="44">
        <f t="shared" si="43"/>
        <v>1500.1815000000001</v>
      </c>
      <c r="AC315" s="44">
        <f t="shared" si="44"/>
        <v>21627.608999999997</v>
      </c>
      <c r="AD315" s="44">
        <f t="shared" si="45"/>
        <v>8376.0210000000043</v>
      </c>
      <c r="AE315" s="1" t="s">
        <v>21</v>
      </c>
    </row>
    <row r="316" spans="1:31" x14ac:dyDescent="0.25">
      <c r="A316" s="1">
        <v>1</v>
      </c>
      <c r="B316" s="21" t="s">
        <v>320</v>
      </c>
      <c r="C316" s="1" t="s">
        <v>17</v>
      </c>
      <c r="D316" s="4">
        <v>39490</v>
      </c>
      <c r="E316" s="13">
        <v>56245.35</v>
      </c>
      <c r="F316" s="1" t="s">
        <v>18</v>
      </c>
      <c r="G316" s="1" t="s">
        <v>19</v>
      </c>
      <c r="H316" s="1">
        <v>20</v>
      </c>
      <c r="I316" s="2">
        <v>20857.669999999998</v>
      </c>
      <c r="J316" s="2">
        <v>2812.27</v>
      </c>
      <c r="K316" s="2">
        <v>23669.94</v>
      </c>
      <c r="L316" s="13">
        <v>32575.41</v>
      </c>
      <c r="M316" s="2">
        <v>2812.2674999999999</v>
      </c>
      <c r="N316" s="2">
        <v>26482.207499999997</v>
      </c>
      <c r="O316" s="13">
        <v>29763.142500000002</v>
      </c>
      <c r="P316" s="2">
        <v>2812.2674999999999</v>
      </c>
      <c r="Q316" s="2">
        <v>29294.474999999999</v>
      </c>
      <c r="R316" s="13">
        <v>26950.875</v>
      </c>
      <c r="S316" s="2">
        <v>2812.2674999999999</v>
      </c>
      <c r="T316" s="2">
        <v>32106.7425</v>
      </c>
      <c r="U316" s="13">
        <v>24138.607499999998</v>
      </c>
      <c r="V316" s="2">
        <f t="shared" si="37"/>
        <v>2812.2674999999999</v>
      </c>
      <c r="W316" s="2">
        <f t="shared" si="38"/>
        <v>34919.01</v>
      </c>
      <c r="X316" s="13">
        <f t="shared" si="39"/>
        <v>21326.339999999997</v>
      </c>
      <c r="Y316" s="44">
        <f t="shared" si="40"/>
        <v>2812.2674999999999</v>
      </c>
      <c r="Z316" s="44">
        <f t="shared" si="41"/>
        <v>37731.277500000004</v>
      </c>
      <c r="AA316" s="44">
        <f t="shared" si="42"/>
        <v>18514.072499999995</v>
      </c>
      <c r="AB316" s="44">
        <f t="shared" si="43"/>
        <v>2812.2674999999999</v>
      </c>
      <c r="AC316" s="44">
        <f t="shared" si="44"/>
        <v>40543.545000000006</v>
      </c>
      <c r="AD316" s="44">
        <f t="shared" si="45"/>
        <v>15701.804999999993</v>
      </c>
      <c r="AE316" s="1" t="s">
        <v>21</v>
      </c>
    </row>
    <row r="317" spans="1:31" x14ac:dyDescent="0.25">
      <c r="A317" s="1">
        <v>1</v>
      </c>
      <c r="B317" s="1" t="s">
        <v>310</v>
      </c>
      <c r="C317" s="1" t="s">
        <v>17</v>
      </c>
      <c r="D317" s="4">
        <v>39490</v>
      </c>
      <c r="E317" s="13">
        <v>13735.95</v>
      </c>
      <c r="F317" s="1" t="s">
        <v>38</v>
      </c>
      <c r="G317" s="1" t="s">
        <v>19</v>
      </c>
      <c r="H317" s="1">
        <v>10</v>
      </c>
      <c r="I317" s="2">
        <v>10187.530000000001</v>
      </c>
      <c r="J317" s="2">
        <v>1373.6</v>
      </c>
      <c r="K317" s="2">
        <v>11561.130000000001</v>
      </c>
      <c r="L317" s="13">
        <v>2174.8199999999997</v>
      </c>
      <c r="M317" s="2">
        <v>1373.595</v>
      </c>
      <c r="N317" s="2">
        <v>12934.725</v>
      </c>
      <c r="O317" s="13">
        <v>801.22500000000036</v>
      </c>
      <c r="P317" s="2">
        <v>801.23</v>
      </c>
      <c r="Q317" s="2">
        <v>13735.955</v>
      </c>
      <c r="R317" s="13">
        <v>-4.9999999991996447E-3</v>
      </c>
      <c r="T317" s="2">
        <v>13735.955</v>
      </c>
      <c r="U317" s="13">
        <v>-4.9999999991996447E-3</v>
      </c>
      <c r="V317" s="2">
        <f t="shared" si="37"/>
        <v>0</v>
      </c>
      <c r="W317" s="2">
        <f t="shared" si="38"/>
        <v>13735.955</v>
      </c>
      <c r="X317" s="13">
        <f t="shared" si="39"/>
        <v>-4.9999999991996447E-3</v>
      </c>
      <c r="Y317" s="44">
        <f t="shared" si="40"/>
        <v>0</v>
      </c>
      <c r="Z317" s="44">
        <f t="shared" si="41"/>
        <v>13735.955</v>
      </c>
      <c r="AA317" s="44">
        <f t="shared" si="42"/>
        <v>-4.9999999991996447E-3</v>
      </c>
      <c r="AB317" s="44">
        <f t="shared" si="43"/>
        <v>0</v>
      </c>
      <c r="AC317" s="44">
        <f t="shared" si="44"/>
        <v>13735.955</v>
      </c>
      <c r="AD317" s="44">
        <f t="shared" si="45"/>
        <v>-4.9999999991996447E-3</v>
      </c>
      <c r="AE317" s="1" t="s">
        <v>21</v>
      </c>
    </row>
    <row r="318" spans="1:31" x14ac:dyDescent="0.25">
      <c r="A318" s="1">
        <v>1</v>
      </c>
      <c r="B318" s="21" t="s">
        <v>321</v>
      </c>
      <c r="C318" s="1" t="s">
        <v>17</v>
      </c>
      <c r="D318" s="4">
        <v>39545</v>
      </c>
      <c r="E318" s="13">
        <v>469.6</v>
      </c>
      <c r="F318" s="1" t="s">
        <v>38</v>
      </c>
      <c r="G318" s="1" t="s">
        <v>19</v>
      </c>
      <c r="H318" s="1">
        <v>10</v>
      </c>
      <c r="I318" s="2">
        <v>340.46</v>
      </c>
      <c r="J318" s="2">
        <v>46.96</v>
      </c>
      <c r="K318" s="2">
        <v>387.41999999999996</v>
      </c>
      <c r="L318" s="13">
        <v>82.180000000000064</v>
      </c>
      <c r="M318" s="2">
        <v>46.96</v>
      </c>
      <c r="N318" s="2">
        <v>434.37999999999994</v>
      </c>
      <c r="O318" s="13">
        <v>35.220000000000084</v>
      </c>
      <c r="P318" s="2">
        <v>35.22</v>
      </c>
      <c r="Q318" s="2">
        <v>469.59999999999991</v>
      </c>
      <c r="R318" s="13">
        <v>0</v>
      </c>
      <c r="T318" s="2">
        <v>469.59999999999991</v>
      </c>
      <c r="U318" s="13">
        <v>0</v>
      </c>
      <c r="V318" s="2">
        <f t="shared" si="37"/>
        <v>0</v>
      </c>
      <c r="W318" s="2">
        <f t="shared" si="38"/>
        <v>469.59999999999991</v>
      </c>
      <c r="X318" s="13">
        <f t="shared" si="39"/>
        <v>0</v>
      </c>
      <c r="Y318" s="44">
        <f t="shared" si="40"/>
        <v>0</v>
      </c>
      <c r="Z318" s="44">
        <f t="shared" si="41"/>
        <v>469.59999999999991</v>
      </c>
      <c r="AA318" s="44">
        <f t="shared" si="42"/>
        <v>0</v>
      </c>
      <c r="AB318" s="44">
        <f t="shared" si="43"/>
        <v>0</v>
      </c>
      <c r="AC318" s="44">
        <f t="shared" si="44"/>
        <v>469.59999999999991</v>
      </c>
      <c r="AD318" s="44">
        <f t="shared" si="45"/>
        <v>0</v>
      </c>
      <c r="AE318" s="1" t="s">
        <v>21</v>
      </c>
    </row>
    <row r="319" spans="1:31" x14ac:dyDescent="0.25">
      <c r="A319" s="1">
        <v>1</v>
      </c>
      <c r="B319" s="21" t="s">
        <v>322</v>
      </c>
      <c r="C319" s="1" t="s">
        <v>17</v>
      </c>
      <c r="D319" s="4">
        <v>39569</v>
      </c>
      <c r="E319" s="13">
        <v>1909</v>
      </c>
      <c r="F319" s="1" t="s">
        <v>18</v>
      </c>
      <c r="G319" s="1" t="s">
        <v>19</v>
      </c>
      <c r="H319" s="1">
        <v>20</v>
      </c>
      <c r="I319" s="2">
        <v>684.06</v>
      </c>
      <c r="J319" s="2">
        <v>95.45</v>
      </c>
      <c r="K319" s="2">
        <v>779.51</v>
      </c>
      <c r="L319" s="13">
        <v>1129.49</v>
      </c>
      <c r="M319" s="2">
        <v>95.45</v>
      </c>
      <c r="N319" s="2">
        <v>874.96</v>
      </c>
      <c r="O319" s="13">
        <v>1034.04</v>
      </c>
      <c r="P319" s="2">
        <v>95.45</v>
      </c>
      <c r="Q319" s="2">
        <v>970.41000000000008</v>
      </c>
      <c r="R319" s="13">
        <v>938.58999999999992</v>
      </c>
      <c r="S319" s="2">
        <v>95.45</v>
      </c>
      <c r="T319" s="2">
        <v>1065.8600000000001</v>
      </c>
      <c r="U319" s="13">
        <v>843.13999999999987</v>
      </c>
      <c r="V319" s="2">
        <f t="shared" si="37"/>
        <v>95.45</v>
      </c>
      <c r="W319" s="2">
        <f t="shared" si="38"/>
        <v>1161.3100000000002</v>
      </c>
      <c r="X319" s="13">
        <f t="shared" si="39"/>
        <v>747.68999999999983</v>
      </c>
      <c r="Y319" s="44">
        <f t="shared" si="40"/>
        <v>95.45</v>
      </c>
      <c r="Z319" s="44">
        <f t="shared" si="41"/>
        <v>1256.7600000000002</v>
      </c>
      <c r="AA319" s="44">
        <f t="shared" si="42"/>
        <v>652.23999999999978</v>
      </c>
      <c r="AB319" s="44">
        <f t="shared" si="43"/>
        <v>95.45</v>
      </c>
      <c r="AC319" s="44">
        <f t="shared" si="44"/>
        <v>1352.2100000000003</v>
      </c>
      <c r="AD319" s="44">
        <f t="shared" si="45"/>
        <v>556.78999999999974</v>
      </c>
      <c r="AE319" s="1" t="s">
        <v>21</v>
      </c>
    </row>
    <row r="320" spans="1:31" x14ac:dyDescent="0.25">
      <c r="A320" s="1">
        <v>1</v>
      </c>
      <c r="B320" s="21" t="s">
        <v>323</v>
      </c>
      <c r="C320" s="1" t="s">
        <v>17</v>
      </c>
      <c r="D320" s="4">
        <v>39581</v>
      </c>
      <c r="E320" s="13">
        <v>411.76</v>
      </c>
      <c r="F320" s="1" t="s">
        <v>18</v>
      </c>
      <c r="G320" s="1" t="s">
        <v>19</v>
      </c>
      <c r="H320" s="1">
        <v>5</v>
      </c>
      <c r="I320" s="2">
        <v>411.76</v>
      </c>
      <c r="J320" s="2">
        <v>0</v>
      </c>
      <c r="K320" s="2">
        <v>411.76</v>
      </c>
      <c r="L320" s="13">
        <v>0</v>
      </c>
      <c r="M320" s="2">
        <v>0</v>
      </c>
      <c r="N320" s="2">
        <v>411.76</v>
      </c>
      <c r="O320" s="13">
        <v>0</v>
      </c>
      <c r="P320" s="2">
        <v>0</v>
      </c>
      <c r="Q320" s="2">
        <v>411.76</v>
      </c>
      <c r="R320" s="13">
        <v>0</v>
      </c>
      <c r="T320" s="2">
        <v>411.76</v>
      </c>
      <c r="U320" s="13">
        <v>0</v>
      </c>
      <c r="V320" s="2">
        <f t="shared" si="37"/>
        <v>0</v>
      </c>
      <c r="W320" s="2">
        <f t="shared" si="38"/>
        <v>411.76</v>
      </c>
      <c r="X320" s="13">
        <f t="shared" si="39"/>
        <v>0</v>
      </c>
      <c r="Y320" s="44">
        <f t="shared" si="40"/>
        <v>0</v>
      </c>
      <c r="Z320" s="44">
        <f t="shared" si="41"/>
        <v>411.76</v>
      </c>
      <c r="AA320" s="44">
        <f t="shared" si="42"/>
        <v>0</v>
      </c>
      <c r="AB320" s="44">
        <f t="shared" si="43"/>
        <v>0</v>
      </c>
      <c r="AC320" s="44">
        <f t="shared" si="44"/>
        <v>411.76</v>
      </c>
      <c r="AD320" s="44">
        <f t="shared" si="45"/>
        <v>0</v>
      </c>
      <c r="AE320" s="1" t="s">
        <v>21</v>
      </c>
    </row>
    <row r="321" spans="1:31" x14ac:dyDescent="0.25">
      <c r="A321" s="1">
        <v>1</v>
      </c>
      <c r="B321" s="21" t="s">
        <v>324</v>
      </c>
      <c r="C321" s="1" t="s">
        <v>17</v>
      </c>
      <c r="D321" s="4">
        <v>39581</v>
      </c>
      <c r="E321" s="13">
        <v>306.42</v>
      </c>
      <c r="F321" s="1" t="s">
        <v>18</v>
      </c>
      <c r="G321" s="1" t="s">
        <v>19</v>
      </c>
      <c r="H321" s="1">
        <v>5</v>
      </c>
      <c r="I321" s="2">
        <v>306.42</v>
      </c>
      <c r="J321" s="2">
        <v>0</v>
      </c>
      <c r="K321" s="2">
        <v>306.42</v>
      </c>
      <c r="L321" s="13">
        <v>0</v>
      </c>
      <c r="M321" s="2">
        <v>0</v>
      </c>
      <c r="N321" s="2">
        <v>306.42</v>
      </c>
      <c r="O321" s="13">
        <v>0</v>
      </c>
      <c r="P321" s="2">
        <v>0</v>
      </c>
      <c r="Q321" s="2">
        <v>306.42</v>
      </c>
      <c r="R321" s="13">
        <v>0</v>
      </c>
      <c r="T321" s="2">
        <v>306.42</v>
      </c>
      <c r="U321" s="13">
        <v>0</v>
      </c>
      <c r="V321" s="2">
        <f t="shared" si="37"/>
        <v>0</v>
      </c>
      <c r="W321" s="2">
        <f t="shared" si="38"/>
        <v>306.42</v>
      </c>
      <c r="X321" s="13">
        <f t="shared" si="39"/>
        <v>0</v>
      </c>
      <c r="Y321" s="44">
        <f t="shared" si="40"/>
        <v>0</v>
      </c>
      <c r="Z321" s="44">
        <f t="shared" si="41"/>
        <v>306.42</v>
      </c>
      <c r="AA321" s="44">
        <f t="shared" si="42"/>
        <v>0</v>
      </c>
      <c r="AB321" s="44">
        <f t="shared" si="43"/>
        <v>0</v>
      </c>
      <c r="AC321" s="44">
        <f t="shared" si="44"/>
        <v>306.42</v>
      </c>
      <c r="AD321" s="44">
        <f t="shared" si="45"/>
        <v>0</v>
      </c>
      <c r="AE321" s="1" t="s">
        <v>21</v>
      </c>
    </row>
    <row r="322" spans="1:31" x14ac:dyDescent="0.25">
      <c r="A322" s="1">
        <v>1</v>
      </c>
      <c r="B322" s="1" t="s">
        <v>325</v>
      </c>
      <c r="C322" s="1" t="s">
        <v>17</v>
      </c>
      <c r="D322" s="4">
        <v>39609</v>
      </c>
      <c r="E322" s="13">
        <v>259489.7</v>
      </c>
      <c r="F322" s="1" t="s">
        <v>30</v>
      </c>
      <c r="G322" s="1" t="s">
        <v>19</v>
      </c>
      <c r="H322" s="1">
        <v>20</v>
      </c>
      <c r="I322" s="2">
        <v>91902.64</v>
      </c>
      <c r="J322" s="2">
        <v>12974.49</v>
      </c>
      <c r="K322" s="2">
        <v>104877.13</v>
      </c>
      <c r="L322" s="13">
        <v>154612.57</v>
      </c>
      <c r="M322" s="2">
        <v>12974.485000000001</v>
      </c>
      <c r="N322" s="2">
        <v>117851.61500000001</v>
      </c>
      <c r="O322" s="13">
        <v>141638.08500000002</v>
      </c>
      <c r="P322" s="2">
        <v>12974.485000000001</v>
      </c>
      <c r="Q322" s="2">
        <v>130826.1</v>
      </c>
      <c r="R322" s="13">
        <v>128663.6</v>
      </c>
      <c r="S322" s="2">
        <v>12974.485000000001</v>
      </c>
      <c r="T322" s="2">
        <v>143800.58500000002</v>
      </c>
      <c r="U322" s="13">
        <v>115689.11499999999</v>
      </c>
      <c r="V322" s="2">
        <f t="shared" si="37"/>
        <v>12974.485000000001</v>
      </c>
      <c r="W322" s="2">
        <f t="shared" si="38"/>
        <v>156775.07</v>
      </c>
      <c r="X322" s="13">
        <f t="shared" si="39"/>
        <v>102714.63</v>
      </c>
      <c r="Y322" s="44">
        <f t="shared" si="40"/>
        <v>12974.485000000001</v>
      </c>
      <c r="Z322" s="44">
        <f t="shared" si="41"/>
        <v>169749.55499999999</v>
      </c>
      <c r="AA322" s="44">
        <f t="shared" si="42"/>
        <v>89740.145000000019</v>
      </c>
      <c r="AB322" s="44">
        <f t="shared" si="43"/>
        <v>12974.485000000001</v>
      </c>
      <c r="AC322" s="44">
        <f t="shared" si="44"/>
        <v>182724.03999999998</v>
      </c>
      <c r="AD322" s="44">
        <f t="shared" si="45"/>
        <v>76765.660000000033</v>
      </c>
      <c r="AE322" s="1" t="s">
        <v>21</v>
      </c>
    </row>
    <row r="323" spans="1:31" x14ac:dyDescent="0.25">
      <c r="A323" s="1">
        <v>1</v>
      </c>
      <c r="B323" s="21" t="s">
        <v>322</v>
      </c>
      <c r="C323" s="1" t="s">
        <v>17</v>
      </c>
      <c r="D323" s="4">
        <v>39611</v>
      </c>
      <c r="E323" s="13">
        <v>585.62</v>
      </c>
      <c r="F323" s="1" t="s">
        <v>18</v>
      </c>
      <c r="G323" s="1" t="s">
        <v>19</v>
      </c>
      <c r="H323" s="1">
        <v>15</v>
      </c>
      <c r="I323" s="2">
        <v>276.52999999999997</v>
      </c>
      <c r="J323" s="2">
        <v>39.04</v>
      </c>
      <c r="K323" s="2">
        <v>315.57</v>
      </c>
      <c r="L323" s="13">
        <v>270.05</v>
      </c>
      <c r="M323" s="2">
        <v>39.041333333333334</v>
      </c>
      <c r="N323" s="2">
        <v>354.61133333333333</v>
      </c>
      <c r="O323" s="13">
        <v>231.00866666666667</v>
      </c>
      <c r="P323" s="2">
        <v>39.041333333333334</v>
      </c>
      <c r="Q323" s="2">
        <v>393.65266666666668</v>
      </c>
      <c r="R323" s="13">
        <v>191.96733333333333</v>
      </c>
      <c r="S323" s="2">
        <v>39.041333333333334</v>
      </c>
      <c r="T323" s="2">
        <v>432.69400000000002</v>
      </c>
      <c r="U323" s="13">
        <v>152.92599999999999</v>
      </c>
      <c r="V323" s="2">
        <f t="shared" si="37"/>
        <v>39.041333333333334</v>
      </c>
      <c r="W323" s="2">
        <f t="shared" si="38"/>
        <v>471.73533333333336</v>
      </c>
      <c r="X323" s="13">
        <f t="shared" si="39"/>
        <v>113.88466666666665</v>
      </c>
      <c r="Y323" s="44">
        <f t="shared" si="40"/>
        <v>39.041333333333334</v>
      </c>
      <c r="Z323" s="44">
        <f t="shared" si="41"/>
        <v>510.7766666666667</v>
      </c>
      <c r="AA323" s="44">
        <f t="shared" si="42"/>
        <v>74.843333333333305</v>
      </c>
      <c r="AB323" s="44">
        <f t="shared" si="43"/>
        <v>39.041333333333334</v>
      </c>
      <c r="AC323" s="44">
        <f t="shared" si="44"/>
        <v>549.81799999999998</v>
      </c>
      <c r="AD323" s="44">
        <f t="shared" si="45"/>
        <v>35.802000000000021</v>
      </c>
      <c r="AE323" s="1" t="s">
        <v>21</v>
      </c>
    </row>
    <row r="324" spans="1:31" x14ac:dyDescent="0.25">
      <c r="A324" s="1">
        <v>1</v>
      </c>
      <c r="B324" s="21" t="s">
        <v>322</v>
      </c>
      <c r="C324" s="1" t="s">
        <v>17</v>
      </c>
      <c r="D324" s="4">
        <v>39611</v>
      </c>
      <c r="E324" s="13">
        <v>18072.77</v>
      </c>
      <c r="F324" s="1" t="s">
        <v>18</v>
      </c>
      <c r="G324" s="1" t="s">
        <v>19</v>
      </c>
      <c r="H324" s="1">
        <v>15</v>
      </c>
      <c r="I324" s="2">
        <v>8534.35</v>
      </c>
      <c r="J324" s="2">
        <v>1204.8499999999999</v>
      </c>
      <c r="K324" s="2">
        <v>9739.2000000000007</v>
      </c>
      <c r="L324" s="13">
        <v>8333.57</v>
      </c>
      <c r="M324" s="2">
        <v>1204.8513333333333</v>
      </c>
      <c r="N324" s="2">
        <v>10944.051333333335</v>
      </c>
      <c r="O324" s="13">
        <v>7128.7186666666657</v>
      </c>
      <c r="P324" s="2">
        <v>1204.8513333333333</v>
      </c>
      <c r="Q324" s="2">
        <v>12148.902666666669</v>
      </c>
      <c r="R324" s="13">
        <v>5923.8673333333318</v>
      </c>
      <c r="S324" s="2">
        <v>1204.8513333333333</v>
      </c>
      <c r="T324" s="2">
        <v>13353.754000000003</v>
      </c>
      <c r="U324" s="13">
        <v>4719.0159999999978</v>
      </c>
      <c r="V324" s="2">
        <f t="shared" si="37"/>
        <v>1204.8513333333333</v>
      </c>
      <c r="W324" s="2">
        <f t="shared" si="38"/>
        <v>14558.605333333337</v>
      </c>
      <c r="X324" s="13">
        <f t="shared" si="39"/>
        <v>3514.1646666666638</v>
      </c>
      <c r="Y324" s="44">
        <f t="shared" si="40"/>
        <v>1204.8513333333333</v>
      </c>
      <c r="Z324" s="44">
        <f t="shared" si="41"/>
        <v>15763.456666666671</v>
      </c>
      <c r="AA324" s="44">
        <f t="shared" si="42"/>
        <v>2309.3133333333299</v>
      </c>
      <c r="AB324" s="44">
        <f t="shared" si="43"/>
        <v>1204.8513333333333</v>
      </c>
      <c r="AC324" s="44">
        <f t="shared" si="44"/>
        <v>16968.308000000005</v>
      </c>
      <c r="AD324" s="44">
        <f t="shared" si="45"/>
        <v>1104.4619999999959</v>
      </c>
      <c r="AE324" s="1" t="s">
        <v>21</v>
      </c>
    </row>
    <row r="325" spans="1:31" x14ac:dyDescent="0.25">
      <c r="A325" s="1">
        <v>1</v>
      </c>
      <c r="B325" s="1" t="s">
        <v>326</v>
      </c>
      <c r="C325" s="1" t="s">
        <v>17</v>
      </c>
      <c r="D325" s="4">
        <v>39616</v>
      </c>
      <c r="E325" s="13">
        <v>2500</v>
      </c>
      <c r="F325" s="1" t="s">
        <v>18</v>
      </c>
      <c r="G325" s="1" t="s">
        <v>19</v>
      </c>
      <c r="H325" s="1">
        <v>1</v>
      </c>
      <c r="I325" s="2">
        <v>2500</v>
      </c>
      <c r="J325" s="2">
        <v>0</v>
      </c>
      <c r="K325" s="2">
        <v>2500</v>
      </c>
      <c r="L325" s="13">
        <v>0</v>
      </c>
      <c r="M325" s="2">
        <v>0</v>
      </c>
      <c r="N325" s="2">
        <v>2500</v>
      </c>
      <c r="O325" s="13">
        <v>0</v>
      </c>
      <c r="P325" s="2">
        <v>0</v>
      </c>
      <c r="Q325" s="2">
        <v>2500</v>
      </c>
      <c r="R325" s="13">
        <v>0</v>
      </c>
      <c r="T325" s="2">
        <v>2500</v>
      </c>
      <c r="U325" s="13">
        <v>0</v>
      </c>
      <c r="V325" s="2">
        <f t="shared" si="37"/>
        <v>0</v>
      </c>
      <c r="W325" s="2">
        <f t="shared" si="38"/>
        <v>2500</v>
      </c>
      <c r="X325" s="13">
        <f t="shared" si="39"/>
        <v>0</v>
      </c>
      <c r="Y325" s="44">
        <f t="shared" si="40"/>
        <v>0</v>
      </c>
      <c r="Z325" s="44">
        <f t="shared" si="41"/>
        <v>2500</v>
      </c>
      <c r="AA325" s="44">
        <f t="shared" si="42"/>
        <v>0</v>
      </c>
      <c r="AB325" s="44">
        <f t="shared" si="43"/>
        <v>0</v>
      </c>
      <c r="AC325" s="44">
        <f t="shared" si="44"/>
        <v>2500</v>
      </c>
      <c r="AD325" s="44">
        <f t="shared" si="45"/>
        <v>0</v>
      </c>
      <c r="AE325" s="1" t="s">
        <v>21</v>
      </c>
    </row>
    <row r="326" spans="1:31" x14ac:dyDescent="0.25">
      <c r="A326" s="1">
        <v>1</v>
      </c>
      <c r="B326" s="1" t="s">
        <v>327</v>
      </c>
      <c r="C326" s="1" t="s">
        <v>17</v>
      </c>
      <c r="D326" s="4">
        <v>39629</v>
      </c>
      <c r="E326" s="13">
        <v>2729.35</v>
      </c>
      <c r="F326" s="1" t="s">
        <v>30</v>
      </c>
      <c r="G326" s="1" t="s">
        <v>19</v>
      </c>
      <c r="H326" s="1">
        <v>20</v>
      </c>
      <c r="I326" s="2">
        <v>966.66</v>
      </c>
      <c r="J326" s="2">
        <v>136.47</v>
      </c>
      <c r="K326" s="2">
        <v>1103.1299999999999</v>
      </c>
      <c r="L326" s="13">
        <v>1626.22</v>
      </c>
      <c r="M326" s="2">
        <v>136.4675</v>
      </c>
      <c r="N326" s="2">
        <v>1239.5974999999999</v>
      </c>
      <c r="O326" s="13">
        <v>1489.7525000000001</v>
      </c>
      <c r="P326" s="2">
        <v>136.4675</v>
      </c>
      <c r="Q326" s="2">
        <v>1376.0649999999998</v>
      </c>
      <c r="R326" s="13">
        <v>1353.2850000000001</v>
      </c>
      <c r="S326" s="2">
        <v>136.4675</v>
      </c>
      <c r="T326" s="2">
        <v>1512.5324999999998</v>
      </c>
      <c r="U326" s="13">
        <v>1216.8175000000001</v>
      </c>
      <c r="V326" s="2">
        <f t="shared" si="37"/>
        <v>136.4675</v>
      </c>
      <c r="W326" s="2">
        <f t="shared" si="38"/>
        <v>1648.9999999999998</v>
      </c>
      <c r="X326" s="13">
        <f t="shared" si="39"/>
        <v>1080.3500000000001</v>
      </c>
      <c r="Y326" s="44">
        <f t="shared" si="40"/>
        <v>136.4675</v>
      </c>
      <c r="Z326" s="44">
        <f t="shared" si="41"/>
        <v>1785.4674999999997</v>
      </c>
      <c r="AA326" s="44">
        <f t="shared" si="42"/>
        <v>943.88250000000016</v>
      </c>
      <c r="AB326" s="44">
        <f t="shared" si="43"/>
        <v>136.4675</v>
      </c>
      <c r="AC326" s="44">
        <f t="shared" si="44"/>
        <v>1921.9349999999997</v>
      </c>
      <c r="AD326" s="44">
        <f t="shared" si="45"/>
        <v>807.41500000000019</v>
      </c>
      <c r="AE326" s="1" t="s">
        <v>21</v>
      </c>
    </row>
    <row r="327" spans="1:31" x14ac:dyDescent="0.25">
      <c r="A327" s="1">
        <v>1</v>
      </c>
      <c r="B327" s="1" t="s">
        <v>328</v>
      </c>
      <c r="C327" s="1" t="s">
        <v>17</v>
      </c>
      <c r="D327" s="4">
        <v>39629</v>
      </c>
      <c r="E327" s="13">
        <v>4770.04</v>
      </c>
      <c r="F327" s="1" t="s">
        <v>30</v>
      </c>
      <c r="G327" s="1" t="s">
        <v>19</v>
      </c>
      <c r="H327" s="1">
        <v>20</v>
      </c>
      <c r="I327" s="2">
        <v>1689.38</v>
      </c>
      <c r="J327" s="2">
        <v>238.5</v>
      </c>
      <c r="K327" s="2">
        <v>1927.88</v>
      </c>
      <c r="L327" s="13">
        <v>2842.16</v>
      </c>
      <c r="M327" s="2">
        <v>238.50200000000001</v>
      </c>
      <c r="N327" s="2">
        <v>2166.3820000000001</v>
      </c>
      <c r="O327" s="13">
        <v>2603.6579999999999</v>
      </c>
      <c r="P327" s="2">
        <v>238.50200000000001</v>
      </c>
      <c r="Q327" s="2">
        <v>2404.884</v>
      </c>
      <c r="R327" s="13">
        <v>2365.1559999999999</v>
      </c>
      <c r="S327" s="2">
        <v>238.50200000000001</v>
      </c>
      <c r="T327" s="2">
        <v>2643.386</v>
      </c>
      <c r="U327" s="13">
        <v>2126.654</v>
      </c>
      <c r="V327" s="2">
        <f t="shared" si="37"/>
        <v>238.50200000000001</v>
      </c>
      <c r="W327" s="2">
        <f t="shared" si="38"/>
        <v>2881.8879999999999</v>
      </c>
      <c r="X327" s="13">
        <f t="shared" si="39"/>
        <v>1888.152</v>
      </c>
      <c r="Y327" s="44">
        <f t="shared" si="40"/>
        <v>238.50200000000001</v>
      </c>
      <c r="Z327" s="44">
        <f t="shared" si="41"/>
        <v>3120.39</v>
      </c>
      <c r="AA327" s="44">
        <f t="shared" si="42"/>
        <v>1649.65</v>
      </c>
      <c r="AB327" s="44">
        <f t="shared" si="43"/>
        <v>238.50200000000001</v>
      </c>
      <c r="AC327" s="44">
        <f t="shared" si="44"/>
        <v>3358.8919999999998</v>
      </c>
      <c r="AD327" s="44">
        <f t="shared" si="45"/>
        <v>1411.1480000000001</v>
      </c>
      <c r="AE327" s="1" t="s">
        <v>21</v>
      </c>
    </row>
    <row r="328" spans="1:31" x14ac:dyDescent="0.25">
      <c r="A328" s="1">
        <v>1</v>
      </c>
      <c r="B328" s="1" t="s">
        <v>329</v>
      </c>
      <c r="C328" s="1" t="s">
        <v>17</v>
      </c>
      <c r="D328" s="4">
        <v>39629</v>
      </c>
      <c r="E328" s="13">
        <v>14997.5</v>
      </c>
      <c r="F328" s="1" t="s">
        <v>18</v>
      </c>
      <c r="G328" s="1" t="s">
        <v>19</v>
      </c>
      <c r="H328" s="1">
        <v>10</v>
      </c>
      <c r="I328" s="2">
        <v>10623.23</v>
      </c>
      <c r="J328" s="2">
        <v>1499.75</v>
      </c>
      <c r="K328" s="2">
        <v>12122.98</v>
      </c>
      <c r="L328" s="13">
        <v>2874.5200000000004</v>
      </c>
      <c r="M328" s="2">
        <v>1499.75</v>
      </c>
      <c r="N328" s="2">
        <v>13622.73</v>
      </c>
      <c r="O328" s="13">
        <v>1374.7700000000004</v>
      </c>
      <c r="P328" s="2">
        <v>1374.77</v>
      </c>
      <c r="Q328" s="2">
        <v>14997.5</v>
      </c>
      <c r="R328" s="13">
        <v>0</v>
      </c>
      <c r="T328" s="2">
        <v>14997.5</v>
      </c>
      <c r="U328" s="13">
        <v>0</v>
      </c>
      <c r="V328" s="2">
        <f t="shared" si="37"/>
        <v>0</v>
      </c>
      <c r="W328" s="2">
        <f t="shared" si="38"/>
        <v>14997.5</v>
      </c>
      <c r="X328" s="13">
        <f t="shared" si="39"/>
        <v>0</v>
      </c>
      <c r="Y328" s="44">
        <f t="shared" si="40"/>
        <v>0</v>
      </c>
      <c r="Z328" s="44">
        <f t="shared" si="41"/>
        <v>14997.5</v>
      </c>
      <c r="AA328" s="44">
        <f t="shared" si="42"/>
        <v>0</v>
      </c>
      <c r="AB328" s="44">
        <f t="shared" si="43"/>
        <v>0</v>
      </c>
      <c r="AC328" s="44">
        <f t="shared" si="44"/>
        <v>14997.5</v>
      </c>
      <c r="AD328" s="44">
        <f t="shared" si="45"/>
        <v>0</v>
      </c>
      <c r="AE328" s="1" t="s">
        <v>21</v>
      </c>
    </row>
    <row r="329" spans="1:31" x14ac:dyDescent="0.25">
      <c r="A329" s="1">
        <v>1</v>
      </c>
      <c r="B329" s="1" t="s">
        <v>330</v>
      </c>
      <c r="C329" s="1" t="s">
        <v>17</v>
      </c>
      <c r="D329" s="4">
        <v>39652</v>
      </c>
      <c r="E329" s="13">
        <v>1330.6</v>
      </c>
      <c r="F329" s="1" t="s">
        <v>30</v>
      </c>
      <c r="G329" s="1" t="s">
        <v>19</v>
      </c>
      <c r="H329" s="1">
        <v>15</v>
      </c>
      <c r="I329" s="2">
        <v>620.97</v>
      </c>
      <c r="J329" s="2">
        <v>88.71</v>
      </c>
      <c r="K329" s="2">
        <v>709.68000000000006</v>
      </c>
      <c r="L329" s="13">
        <v>620.91999999999985</v>
      </c>
      <c r="M329" s="2">
        <v>88.706666666666663</v>
      </c>
      <c r="N329" s="2">
        <v>798.38666666666677</v>
      </c>
      <c r="O329" s="13">
        <v>532.21333333333314</v>
      </c>
      <c r="P329" s="2">
        <v>88.706666666666663</v>
      </c>
      <c r="Q329" s="2">
        <v>887.09333333333348</v>
      </c>
      <c r="R329" s="13">
        <v>443.50666666666643</v>
      </c>
      <c r="S329" s="2">
        <v>88.706666666666663</v>
      </c>
      <c r="T329" s="2">
        <v>975.80000000000018</v>
      </c>
      <c r="U329" s="13">
        <v>354.79999999999973</v>
      </c>
      <c r="V329" s="2">
        <f t="shared" si="37"/>
        <v>88.706666666666663</v>
      </c>
      <c r="W329" s="2">
        <f t="shared" si="38"/>
        <v>1064.5066666666669</v>
      </c>
      <c r="X329" s="13">
        <f t="shared" si="39"/>
        <v>266.09333333333302</v>
      </c>
      <c r="Y329" s="44">
        <f t="shared" si="40"/>
        <v>88.706666666666663</v>
      </c>
      <c r="Z329" s="44">
        <f t="shared" si="41"/>
        <v>1153.2133333333336</v>
      </c>
      <c r="AA329" s="44">
        <f t="shared" si="42"/>
        <v>177.38666666666631</v>
      </c>
      <c r="AB329" s="44">
        <f t="shared" si="43"/>
        <v>88.706666666666663</v>
      </c>
      <c r="AC329" s="44">
        <f t="shared" si="44"/>
        <v>1241.9200000000003</v>
      </c>
      <c r="AD329" s="44">
        <f t="shared" si="45"/>
        <v>88.679999999999609</v>
      </c>
      <c r="AE329" s="1" t="s">
        <v>21</v>
      </c>
    </row>
    <row r="330" spans="1:31" x14ac:dyDescent="0.25">
      <c r="A330" s="1">
        <v>1</v>
      </c>
      <c r="B330" s="1" t="s">
        <v>325</v>
      </c>
      <c r="C330" s="1" t="s">
        <v>17</v>
      </c>
      <c r="D330" s="4">
        <v>39652</v>
      </c>
      <c r="E330" s="13">
        <v>577766.32999999996</v>
      </c>
      <c r="F330" s="1" t="s">
        <v>30</v>
      </c>
      <c r="G330" s="1" t="s">
        <v>19</v>
      </c>
      <c r="H330" s="1">
        <v>50</v>
      </c>
      <c r="I330" s="2">
        <v>80887.31</v>
      </c>
      <c r="J330" s="2">
        <v>11555.33</v>
      </c>
      <c r="K330" s="2">
        <v>92442.64</v>
      </c>
      <c r="L330" s="13">
        <v>485323.68999999994</v>
      </c>
      <c r="M330" s="2">
        <v>11555.326599999999</v>
      </c>
      <c r="N330" s="2">
        <v>103997.9666</v>
      </c>
      <c r="O330" s="13">
        <v>473768.36339999997</v>
      </c>
      <c r="P330" s="2">
        <v>11555.326599999999</v>
      </c>
      <c r="Q330" s="2">
        <v>115553.2932</v>
      </c>
      <c r="R330" s="13">
        <v>462213.03679999994</v>
      </c>
      <c r="S330" s="2">
        <v>11555.326599999999</v>
      </c>
      <c r="T330" s="2">
        <v>127108.6198</v>
      </c>
      <c r="U330" s="13">
        <v>450657.71019999997</v>
      </c>
      <c r="V330" s="2">
        <f t="shared" si="37"/>
        <v>11555.326599999999</v>
      </c>
      <c r="W330" s="2">
        <f t="shared" si="38"/>
        <v>138663.94639999999</v>
      </c>
      <c r="X330" s="13">
        <f t="shared" si="39"/>
        <v>439102.38359999994</v>
      </c>
      <c r="Y330" s="44">
        <f t="shared" si="40"/>
        <v>11555.326599999999</v>
      </c>
      <c r="Z330" s="44">
        <f t="shared" si="41"/>
        <v>150219.27299999999</v>
      </c>
      <c r="AA330" s="44">
        <f t="shared" si="42"/>
        <v>427547.05699999997</v>
      </c>
      <c r="AB330" s="44">
        <f t="shared" si="43"/>
        <v>11555.326599999999</v>
      </c>
      <c r="AC330" s="44">
        <f t="shared" si="44"/>
        <v>161774.59959999999</v>
      </c>
      <c r="AD330" s="44">
        <f t="shared" si="45"/>
        <v>415991.7304</v>
      </c>
      <c r="AE330" s="1" t="s">
        <v>21</v>
      </c>
    </row>
    <row r="331" spans="1:31" x14ac:dyDescent="0.25">
      <c r="A331" s="1">
        <v>1</v>
      </c>
      <c r="B331" s="1" t="s">
        <v>331</v>
      </c>
      <c r="C331" s="1" t="s">
        <v>17</v>
      </c>
      <c r="D331" s="4">
        <v>39672</v>
      </c>
      <c r="E331" s="13">
        <v>1387.99</v>
      </c>
      <c r="F331" s="1" t="s">
        <v>30</v>
      </c>
      <c r="G331" s="1" t="s">
        <v>19</v>
      </c>
      <c r="H331" s="1">
        <v>20</v>
      </c>
      <c r="I331" s="2">
        <v>480.02</v>
      </c>
      <c r="J331" s="2">
        <v>69.400000000000006</v>
      </c>
      <c r="K331" s="2">
        <v>549.41999999999996</v>
      </c>
      <c r="L331" s="13">
        <v>838.57</v>
      </c>
      <c r="M331" s="2">
        <v>69.399500000000003</v>
      </c>
      <c r="N331" s="2">
        <v>618.81949999999995</v>
      </c>
      <c r="O331" s="13">
        <v>769.17050000000006</v>
      </c>
      <c r="P331" s="2">
        <v>69.399500000000003</v>
      </c>
      <c r="Q331" s="2">
        <v>688.21899999999994</v>
      </c>
      <c r="R331" s="13">
        <v>699.77100000000007</v>
      </c>
      <c r="S331" s="2">
        <v>69.399500000000003</v>
      </c>
      <c r="T331" s="2">
        <v>757.61849999999993</v>
      </c>
      <c r="U331" s="13">
        <v>630.37150000000008</v>
      </c>
      <c r="V331" s="2">
        <f t="shared" ref="V331:V393" si="46">IF(T331&gt;=E331, 0, ((E331/H331)/12*12))</f>
        <v>69.399500000000003</v>
      </c>
      <c r="W331" s="2">
        <f t="shared" ref="W331:W393" si="47">T331+V331</f>
        <v>827.01799999999992</v>
      </c>
      <c r="X331" s="13">
        <f t="shared" ref="X331:X393" si="48">E331-W331</f>
        <v>560.97200000000009</v>
      </c>
      <c r="Y331" s="44">
        <f t="shared" ref="Y331:Y393" si="49">IF(W331&gt;=E331, 0, ((E331/H331)/12*12))</f>
        <v>69.399500000000003</v>
      </c>
      <c r="Z331" s="44">
        <f t="shared" ref="Z331:Z393" si="50">W331+Y331</f>
        <v>896.4174999999999</v>
      </c>
      <c r="AA331" s="44">
        <f t="shared" ref="AA331:AA393" si="51">E331-Z331</f>
        <v>491.5725000000001</v>
      </c>
      <c r="AB331" s="44">
        <f t="shared" ref="AB331:AB394" si="52">IF(Z331&gt;=E331, 0, ((E331/H331)/12*12))</f>
        <v>69.399500000000003</v>
      </c>
      <c r="AC331" s="44">
        <f t="shared" ref="AC331:AC353" si="53">Z331+AB331</f>
        <v>965.81699999999989</v>
      </c>
      <c r="AD331" s="44">
        <f t="shared" ref="AD331:AD394" si="54">E331-AC331</f>
        <v>422.17300000000012</v>
      </c>
      <c r="AE331" s="1" t="s">
        <v>21</v>
      </c>
    </row>
    <row r="332" spans="1:31" x14ac:dyDescent="0.25">
      <c r="A332" s="1">
        <v>1</v>
      </c>
      <c r="B332" s="1" t="s">
        <v>332</v>
      </c>
      <c r="C332" s="1" t="s">
        <v>17</v>
      </c>
      <c r="D332" s="4">
        <v>39672</v>
      </c>
      <c r="E332" s="13">
        <v>1597.93</v>
      </c>
      <c r="F332" s="1" t="s">
        <v>30</v>
      </c>
      <c r="G332" s="1" t="s">
        <v>19</v>
      </c>
      <c r="H332" s="1">
        <v>7</v>
      </c>
      <c r="I332" s="2">
        <v>1578.93</v>
      </c>
      <c r="J332" s="2">
        <v>19</v>
      </c>
      <c r="K332" s="2">
        <v>1597.93</v>
      </c>
      <c r="L332" s="13">
        <v>0</v>
      </c>
      <c r="M332" s="2">
        <v>0</v>
      </c>
      <c r="N332" s="2">
        <v>1597.93</v>
      </c>
      <c r="O332" s="13">
        <v>0</v>
      </c>
      <c r="P332" s="2">
        <v>0</v>
      </c>
      <c r="Q332" s="2">
        <v>1597.93</v>
      </c>
      <c r="R332" s="13">
        <v>0</v>
      </c>
      <c r="T332" s="2">
        <v>1597.93</v>
      </c>
      <c r="U332" s="13">
        <v>0</v>
      </c>
      <c r="V332" s="2">
        <f t="shared" si="46"/>
        <v>0</v>
      </c>
      <c r="W332" s="2">
        <f t="shared" si="47"/>
        <v>1597.93</v>
      </c>
      <c r="X332" s="13">
        <f t="shared" si="48"/>
        <v>0</v>
      </c>
      <c r="Y332" s="44">
        <f t="shared" si="49"/>
        <v>0</v>
      </c>
      <c r="Z332" s="44">
        <f t="shared" si="50"/>
        <v>1597.93</v>
      </c>
      <c r="AA332" s="44">
        <f t="shared" si="51"/>
        <v>0</v>
      </c>
      <c r="AB332" s="44">
        <f t="shared" si="52"/>
        <v>0</v>
      </c>
      <c r="AC332" s="44">
        <f t="shared" si="53"/>
        <v>1597.93</v>
      </c>
      <c r="AD332" s="44">
        <f t="shared" si="54"/>
        <v>0</v>
      </c>
      <c r="AE332" s="1" t="s">
        <v>21</v>
      </c>
    </row>
    <row r="333" spans="1:31" x14ac:dyDescent="0.25">
      <c r="A333" s="1">
        <v>1</v>
      </c>
      <c r="B333" s="1" t="s">
        <v>333</v>
      </c>
      <c r="C333" s="1" t="s">
        <v>17</v>
      </c>
      <c r="D333" s="4">
        <v>39675</v>
      </c>
      <c r="E333" s="13">
        <v>85</v>
      </c>
      <c r="F333" s="1" t="s">
        <v>30</v>
      </c>
      <c r="G333" s="1" t="s">
        <v>19</v>
      </c>
      <c r="H333" s="1">
        <v>7</v>
      </c>
      <c r="I333" s="2">
        <v>83.97</v>
      </c>
      <c r="J333" s="2">
        <v>1.03</v>
      </c>
      <c r="K333" s="2">
        <v>85</v>
      </c>
      <c r="L333" s="13">
        <v>0</v>
      </c>
      <c r="M333" s="2">
        <v>0</v>
      </c>
      <c r="N333" s="2">
        <v>85</v>
      </c>
      <c r="O333" s="13">
        <v>0</v>
      </c>
      <c r="P333" s="2">
        <v>0</v>
      </c>
      <c r="Q333" s="2">
        <v>85</v>
      </c>
      <c r="R333" s="13">
        <v>0</v>
      </c>
      <c r="T333" s="2">
        <v>85</v>
      </c>
      <c r="U333" s="13">
        <v>0</v>
      </c>
      <c r="V333" s="2">
        <f t="shared" si="46"/>
        <v>0</v>
      </c>
      <c r="W333" s="2">
        <f t="shared" si="47"/>
        <v>85</v>
      </c>
      <c r="X333" s="13">
        <f t="shared" si="48"/>
        <v>0</v>
      </c>
      <c r="Y333" s="44">
        <f t="shared" si="49"/>
        <v>0</v>
      </c>
      <c r="Z333" s="44">
        <f t="shared" si="50"/>
        <v>85</v>
      </c>
      <c r="AA333" s="44">
        <f t="shared" si="51"/>
        <v>0</v>
      </c>
      <c r="AB333" s="44">
        <f t="shared" si="52"/>
        <v>0</v>
      </c>
      <c r="AC333" s="44">
        <f t="shared" si="53"/>
        <v>85</v>
      </c>
      <c r="AD333" s="44">
        <f t="shared" si="54"/>
        <v>0</v>
      </c>
      <c r="AE333" s="1" t="s">
        <v>21</v>
      </c>
    </row>
    <row r="334" spans="1:31" x14ac:dyDescent="0.25">
      <c r="A334" s="1">
        <v>1</v>
      </c>
      <c r="B334" s="1" t="s">
        <v>334</v>
      </c>
      <c r="C334" s="1" t="s">
        <v>17</v>
      </c>
      <c r="D334" s="4">
        <v>39675</v>
      </c>
      <c r="E334" s="13">
        <v>6527</v>
      </c>
      <c r="F334" s="1" t="s">
        <v>30</v>
      </c>
      <c r="G334" s="1" t="s">
        <v>19</v>
      </c>
      <c r="H334" s="1">
        <v>20</v>
      </c>
      <c r="I334" s="2">
        <v>2257.25</v>
      </c>
      <c r="J334" s="2">
        <v>326.35000000000002</v>
      </c>
      <c r="K334" s="2">
        <v>2583.6</v>
      </c>
      <c r="L334" s="13">
        <v>3943.4</v>
      </c>
      <c r="M334" s="2">
        <v>326.35000000000002</v>
      </c>
      <c r="N334" s="2">
        <v>2909.95</v>
      </c>
      <c r="O334" s="13">
        <v>3617.05</v>
      </c>
      <c r="P334" s="2">
        <v>326.35000000000002</v>
      </c>
      <c r="Q334" s="2">
        <v>3236.2999999999997</v>
      </c>
      <c r="R334" s="13">
        <v>3290.7000000000003</v>
      </c>
      <c r="S334" s="2">
        <v>326.35000000000002</v>
      </c>
      <c r="T334" s="2">
        <v>3562.6499999999996</v>
      </c>
      <c r="U334" s="13">
        <v>2964.3500000000004</v>
      </c>
      <c r="V334" s="2">
        <f t="shared" si="46"/>
        <v>326.35000000000002</v>
      </c>
      <c r="W334" s="2">
        <f t="shared" si="47"/>
        <v>3888.9999999999995</v>
      </c>
      <c r="X334" s="13">
        <f t="shared" si="48"/>
        <v>2638.0000000000005</v>
      </c>
      <c r="Y334" s="44">
        <f t="shared" si="49"/>
        <v>326.35000000000002</v>
      </c>
      <c r="Z334" s="44">
        <f t="shared" si="50"/>
        <v>4215.3499999999995</v>
      </c>
      <c r="AA334" s="44">
        <f t="shared" si="51"/>
        <v>2311.6500000000005</v>
      </c>
      <c r="AB334" s="44">
        <f t="shared" si="52"/>
        <v>326.35000000000002</v>
      </c>
      <c r="AC334" s="44">
        <f t="shared" si="53"/>
        <v>4541.7</v>
      </c>
      <c r="AD334" s="44">
        <f t="shared" si="54"/>
        <v>1985.3000000000002</v>
      </c>
      <c r="AE334" s="1" t="s">
        <v>21</v>
      </c>
    </row>
    <row r="335" spans="1:31" x14ac:dyDescent="0.25">
      <c r="A335" s="1">
        <v>1</v>
      </c>
      <c r="B335" s="1" t="s">
        <v>332</v>
      </c>
      <c r="C335" s="1" t="s">
        <v>17</v>
      </c>
      <c r="D335" s="4">
        <v>39675</v>
      </c>
      <c r="E335" s="13">
        <v>285.82</v>
      </c>
      <c r="F335" s="1" t="s">
        <v>30</v>
      </c>
      <c r="G335" s="1" t="s">
        <v>19</v>
      </c>
      <c r="H335" s="1">
        <v>7</v>
      </c>
      <c r="I335" s="2">
        <v>282.41000000000003</v>
      </c>
      <c r="J335" s="2">
        <v>3.41</v>
      </c>
      <c r="K335" s="2">
        <v>285.82000000000005</v>
      </c>
      <c r="L335" s="13">
        <v>0</v>
      </c>
      <c r="M335" s="2">
        <v>0</v>
      </c>
      <c r="N335" s="2">
        <v>285.82000000000005</v>
      </c>
      <c r="O335" s="13">
        <v>0</v>
      </c>
      <c r="P335" s="2">
        <v>0</v>
      </c>
      <c r="Q335" s="2">
        <v>285.82000000000005</v>
      </c>
      <c r="R335" s="13">
        <v>0</v>
      </c>
      <c r="T335" s="2">
        <v>285.82000000000005</v>
      </c>
      <c r="U335" s="13">
        <v>0</v>
      </c>
      <c r="V335" s="2">
        <f t="shared" si="46"/>
        <v>0</v>
      </c>
      <c r="W335" s="2">
        <f t="shared" si="47"/>
        <v>285.82000000000005</v>
      </c>
      <c r="X335" s="13">
        <f t="shared" si="48"/>
        <v>0</v>
      </c>
      <c r="Y335" s="44">
        <f t="shared" si="49"/>
        <v>0</v>
      </c>
      <c r="Z335" s="44">
        <f t="shared" si="50"/>
        <v>285.82000000000005</v>
      </c>
      <c r="AA335" s="44">
        <f t="shared" si="51"/>
        <v>0</v>
      </c>
      <c r="AB335" s="44">
        <f t="shared" si="52"/>
        <v>0</v>
      </c>
      <c r="AC335" s="44">
        <f t="shared" si="53"/>
        <v>285.82000000000005</v>
      </c>
      <c r="AD335" s="44">
        <f t="shared" si="54"/>
        <v>0</v>
      </c>
      <c r="AE335" s="1" t="s">
        <v>21</v>
      </c>
    </row>
    <row r="336" spans="1:31" x14ac:dyDescent="0.25">
      <c r="A336" s="1">
        <v>1</v>
      </c>
      <c r="B336" s="1" t="s">
        <v>335</v>
      </c>
      <c r="C336" s="1" t="s">
        <v>17</v>
      </c>
      <c r="D336" s="4">
        <v>39685</v>
      </c>
      <c r="E336" s="13">
        <v>1404.1</v>
      </c>
      <c r="F336" s="1" t="s">
        <v>30</v>
      </c>
      <c r="G336" s="1" t="s">
        <v>19</v>
      </c>
      <c r="H336" s="1">
        <v>20</v>
      </c>
      <c r="I336" s="2">
        <v>485.61</v>
      </c>
      <c r="J336" s="2">
        <v>70.209999999999994</v>
      </c>
      <c r="K336" s="2">
        <v>555.82000000000005</v>
      </c>
      <c r="L336" s="13">
        <v>848.27999999999986</v>
      </c>
      <c r="M336" s="2">
        <v>70.204999999999998</v>
      </c>
      <c r="N336" s="2">
        <v>626.02500000000009</v>
      </c>
      <c r="O336" s="13">
        <v>778.07499999999982</v>
      </c>
      <c r="P336" s="2">
        <v>70.204999999999998</v>
      </c>
      <c r="Q336" s="2">
        <v>696.23000000000013</v>
      </c>
      <c r="R336" s="13">
        <v>707.86999999999978</v>
      </c>
      <c r="S336" s="2">
        <v>70.204999999999998</v>
      </c>
      <c r="T336" s="2">
        <v>766.43500000000017</v>
      </c>
      <c r="U336" s="13">
        <v>637.66499999999974</v>
      </c>
      <c r="V336" s="2">
        <f t="shared" si="46"/>
        <v>70.204999999999998</v>
      </c>
      <c r="W336" s="2">
        <f t="shared" si="47"/>
        <v>836.64000000000021</v>
      </c>
      <c r="X336" s="13">
        <f t="shared" si="48"/>
        <v>567.4599999999997</v>
      </c>
      <c r="Y336" s="44">
        <f t="shared" si="49"/>
        <v>70.204999999999998</v>
      </c>
      <c r="Z336" s="44">
        <f t="shared" si="50"/>
        <v>906.84500000000025</v>
      </c>
      <c r="AA336" s="44">
        <f t="shared" si="51"/>
        <v>497.25499999999965</v>
      </c>
      <c r="AB336" s="44">
        <f t="shared" si="52"/>
        <v>70.204999999999998</v>
      </c>
      <c r="AC336" s="44">
        <f t="shared" si="53"/>
        <v>977.0500000000003</v>
      </c>
      <c r="AD336" s="44">
        <f t="shared" si="54"/>
        <v>427.04999999999961</v>
      </c>
      <c r="AE336" s="1" t="s">
        <v>21</v>
      </c>
    </row>
    <row r="337" spans="1:31" x14ac:dyDescent="0.25">
      <c r="A337" s="1">
        <v>1</v>
      </c>
      <c r="B337" s="1" t="s">
        <v>332</v>
      </c>
      <c r="C337" s="1" t="s">
        <v>17</v>
      </c>
      <c r="D337" s="4">
        <v>39685</v>
      </c>
      <c r="E337" s="13">
        <v>3314.18</v>
      </c>
      <c r="F337" s="1" t="s">
        <v>30</v>
      </c>
      <c r="G337" s="1" t="s">
        <v>19</v>
      </c>
      <c r="H337" s="1">
        <v>7</v>
      </c>
      <c r="I337" s="2">
        <v>3274.7</v>
      </c>
      <c r="J337" s="2">
        <v>39.479999999999997</v>
      </c>
      <c r="K337" s="2">
        <v>3314.18</v>
      </c>
      <c r="L337" s="13">
        <v>0</v>
      </c>
      <c r="M337" s="2">
        <v>0</v>
      </c>
      <c r="N337" s="2">
        <v>3314.18</v>
      </c>
      <c r="O337" s="13">
        <v>0</v>
      </c>
      <c r="P337" s="2">
        <v>0</v>
      </c>
      <c r="Q337" s="2">
        <v>3314.18</v>
      </c>
      <c r="R337" s="13">
        <v>0</v>
      </c>
      <c r="T337" s="2">
        <v>3314.18</v>
      </c>
      <c r="U337" s="13">
        <v>0</v>
      </c>
      <c r="V337" s="2">
        <f t="shared" si="46"/>
        <v>0</v>
      </c>
      <c r="W337" s="2">
        <f t="shared" si="47"/>
        <v>3314.18</v>
      </c>
      <c r="X337" s="13">
        <f t="shared" si="48"/>
        <v>0</v>
      </c>
      <c r="Y337" s="44">
        <f t="shared" si="49"/>
        <v>0</v>
      </c>
      <c r="Z337" s="44">
        <f t="shared" si="50"/>
        <v>3314.18</v>
      </c>
      <c r="AA337" s="44">
        <f t="shared" si="51"/>
        <v>0</v>
      </c>
      <c r="AB337" s="44">
        <f t="shared" si="52"/>
        <v>0</v>
      </c>
      <c r="AC337" s="44">
        <f t="shared" si="53"/>
        <v>3314.18</v>
      </c>
      <c r="AD337" s="44">
        <f t="shared" si="54"/>
        <v>0</v>
      </c>
      <c r="AE337" s="1" t="s">
        <v>21</v>
      </c>
    </row>
    <row r="338" spans="1:31" x14ac:dyDescent="0.25">
      <c r="A338" s="1">
        <v>1</v>
      </c>
      <c r="B338" s="1" t="s">
        <v>336</v>
      </c>
      <c r="C338" s="1" t="s">
        <v>17</v>
      </c>
      <c r="D338" s="4">
        <v>39685</v>
      </c>
      <c r="E338" s="13">
        <v>615.92999999999995</v>
      </c>
      <c r="F338" s="1" t="s">
        <v>30</v>
      </c>
      <c r="G338" s="1" t="s">
        <v>19</v>
      </c>
      <c r="H338" s="1">
        <v>5</v>
      </c>
      <c r="I338" s="2">
        <v>615.92999999999995</v>
      </c>
      <c r="J338" s="2">
        <v>0</v>
      </c>
      <c r="K338" s="2">
        <v>615.92999999999995</v>
      </c>
      <c r="L338" s="13">
        <v>0</v>
      </c>
      <c r="M338" s="2">
        <v>0</v>
      </c>
      <c r="N338" s="2">
        <v>615.92999999999995</v>
      </c>
      <c r="O338" s="13">
        <v>0</v>
      </c>
      <c r="P338" s="2">
        <v>0</v>
      </c>
      <c r="Q338" s="2">
        <v>615.92999999999995</v>
      </c>
      <c r="R338" s="13">
        <v>0</v>
      </c>
      <c r="T338" s="2">
        <v>615.92999999999995</v>
      </c>
      <c r="U338" s="13">
        <v>0</v>
      </c>
      <c r="V338" s="2">
        <f t="shared" si="46"/>
        <v>0</v>
      </c>
      <c r="W338" s="2">
        <f t="shared" si="47"/>
        <v>615.92999999999995</v>
      </c>
      <c r="X338" s="13">
        <f t="shared" si="48"/>
        <v>0</v>
      </c>
      <c r="Y338" s="44">
        <f t="shared" si="49"/>
        <v>0</v>
      </c>
      <c r="Z338" s="44">
        <f t="shared" si="50"/>
        <v>615.92999999999995</v>
      </c>
      <c r="AA338" s="44">
        <f t="shared" si="51"/>
        <v>0</v>
      </c>
      <c r="AB338" s="44">
        <f t="shared" si="52"/>
        <v>0</v>
      </c>
      <c r="AC338" s="44">
        <f t="shared" si="53"/>
        <v>615.92999999999995</v>
      </c>
      <c r="AD338" s="44">
        <f t="shared" si="54"/>
        <v>0</v>
      </c>
      <c r="AE338" s="1" t="s">
        <v>21</v>
      </c>
    </row>
    <row r="339" spans="1:31" x14ac:dyDescent="0.25">
      <c r="A339" s="1">
        <v>1</v>
      </c>
      <c r="B339" s="1" t="s">
        <v>337</v>
      </c>
      <c r="C339" s="1" t="s">
        <v>17</v>
      </c>
      <c r="D339" s="4">
        <v>39694</v>
      </c>
      <c r="E339" s="13">
        <v>2247</v>
      </c>
      <c r="F339" s="1" t="s">
        <v>30</v>
      </c>
      <c r="G339" s="1" t="s">
        <v>19</v>
      </c>
      <c r="H339" s="1">
        <v>15</v>
      </c>
      <c r="I339" s="2">
        <v>1023.63</v>
      </c>
      <c r="J339" s="2">
        <v>149.80000000000001</v>
      </c>
      <c r="K339" s="2">
        <v>1173.43</v>
      </c>
      <c r="L339" s="13">
        <v>1073.57</v>
      </c>
      <c r="M339" s="2">
        <v>149.80000000000001</v>
      </c>
      <c r="N339" s="2">
        <v>1323.23</v>
      </c>
      <c r="O339" s="13">
        <v>923.77</v>
      </c>
      <c r="P339" s="2">
        <v>149.80000000000001</v>
      </c>
      <c r="Q339" s="2">
        <v>1473.03</v>
      </c>
      <c r="R339" s="13">
        <v>773.97</v>
      </c>
      <c r="S339" s="2">
        <v>149.80000000000001</v>
      </c>
      <c r="T339" s="2">
        <v>1622.83</v>
      </c>
      <c r="U339" s="13">
        <v>624.17000000000007</v>
      </c>
      <c r="V339" s="2">
        <f t="shared" si="46"/>
        <v>149.80000000000001</v>
      </c>
      <c r="W339" s="2">
        <f t="shared" si="47"/>
        <v>1772.6299999999999</v>
      </c>
      <c r="X339" s="13">
        <f t="shared" si="48"/>
        <v>474.37000000000012</v>
      </c>
      <c r="Y339" s="44">
        <f t="shared" si="49"/>
        <v>149.80000000000001</v>
      </c>
      <c r="Z339" s="44">
        <f t="shared" si="50"/>
        <v>1922.4299999999998</v>
      </c>
      <c r="AA339" s="44">
        <f t="shared" si="51"/>
        <v>324.57000000000016</v>
      </c>
      <c r="AB339" s="44">
        <f t="shared" si="52"/>
        <v>149.80000000000001</v>
      </c>
      <c r="AC339" s="44">
        <f t="shared" si="53"/>
        <v>2072.23</v>
      </c>
      <c r="AD339" s="44">
        <f t="shared" si="54"/>
        <v>174.76999999999998</v>
      </c>
      <c r="AE339" s="1" t="s">
        <v>21</v>
      </c>
    </row>
    <row r="340" spans="1:31" x14ac:dyDescent="0.25">
      <c r="A340" s="1">
        <v>1</v>
      </c>
      <c r="B340" s="1" t="s">
        <v>338</v>
      </c>
      <c r="C340" s="1" t="s">
        <v>17</v>
      </c>
      <c r="D340" s="4">
        <v>39714</v>
      </c>
      <c r="E340" s="13">
        <v>165</v>
      </c>
      <c r="F340" s="1" t="s">
        <v>18</v>
      </c>
      <c r="G340" s="1" t="s">
        <v>19</v>
      </c>
      <c r="H340" s="1">
        <v>10</v>
      </c>
      <c r="I340" s="2">
        <v>112.75</v>
      </c>
      <c r="J340" s="2">
        <v>16.5</v>
      </c>
      <c r="K340" s="2">
        <v>129.25</v>
      </c>
      <c r="L340" s="13">
        <v>35.75</v>
      </c>
      <c r="M340" s="2">
        <v>16.5</v>
      </c>
      <c r="N340" s="2">
        <v>145.75</v>
      </c>
      <c r="O340" s="13">
        <v>19.25</v>
      </c>
      <c r="P340" s="2">
        <v>16.5</v>
      </c>
      <c r="Q340" s="2">
        <v>162.25</v>
      </c>
      <c r="R340" s="13">
        <v>2.75</v>
      </c>
      <c r="S340" s="2">
        <v>2.75</v>
      </c>
      <c r="T340" s="2">
        <v>165</v>
      </c>
      <c r="U340" s="13">
        <v>0</v>
      </c>
      <c r="V340" s="2">
        <f t="shared" si="46"/>
        <v>0</v>
      </c>
      <c r="W340" s="2">
        <f t="shared" si="47"/>
        <v>165</v>
      </c>
      <c r="X340" s="13">
        <f t="shared" si="48"/>
        <v>0</v>
      </c>
      <c r="Y340" s="44">
        <f t="shared" si="49"/>
        <v>0</v>
      </c>
      <c r="Z340" s="44">
        <f t="shared" si="50"/>
        <v>165</v>
      </c>
      <c r="AA340" s="44">
        <f t="shared" si="51"/>
        <v>0</v>
      </c>
      <c r="AB340" s="44">
        <f t="shared" si="52"/>
        <v>0</v>
      </c>
      <c r="AC340" s="44">
        <f t="shared" si="53"/>
        <v>165</v>
      </c>
      <c r="AD340" s="44">
        <f t="shared" si="54"/>
        <v>0</v>
      </c>
      <c r="AE340" s="1" t="s">
        <v>21</v>
      </c>
    </row>
    <row r="341" spans="1:31" x14ac:dyDescent="0.25">
      <c r="A341" s="1">
        <v>1</v>
      </c>
      <c r="B341" s="21" t="s">
        <v>339</v>
      </c>
      <c r="C341" s="1" t="s">
        <v>17</v>
      </c>
      <c r="D341" s="4">
        <v>39721</v>
      </c>
      <c r="E341" s="13">
        <v>597612.52</v>
      </c>
      <c r="F341" s="1" t="s">
        <v>18</v>
      </c>
      <c r="G341" s="1" t="s">
        <v>19</v>
      </c>
      <c r="H341" s="1">
        <v>50</v>
      </c>
      <c r="I341" s="2">
        <v>81673.710000000006</v>
      </c>
      <c r="J341" s="2">
        <v>11952.25</v>
      </c>
      <c r="K341" s="2">
        <v>93625.96</v>
      </c>
      <c r="L341" s="13">
        <v>503986.56</v>
      </c>
      <c r="M341" s="2">
        <v>11952.250400000001</v>
      </c>
      <c r="N341" s="2">
        <v>105578.21040000001</v>
      </c>
      <c r="O341" s="13">
        <v>492034.30960000004</v>
      </c>
      <c r="P341" s="2">
        <v>11952.250400000001</v>
      </c>
      <c r="Q341" s="2">
        <v>117530.46080000002</v>
      </c>
      <c r="R341" s="13">
        <v>480082.05920000002</v>
      </c>
      <c r="S341" s="2">
        <v>11952.250400000001</v>
      </c>
      <c r="T341" s="2">
        <v>129482.71120000002</v>
      </c>
      <c r="U341" s="13">
        <v>468129.8088</v>
      </c>
      <c r="V341" s="2">
        <f t="shared" si="46"/>
        <v>11952.250400000001</v>
      </c>
      <c r="W341" s="2">
        <f t="shared" si="47"/>
        <v>141434.96160000001</v>
      </c>
      <c r="X341" s="13">
        <f t="shared" si="48"/>
        <v>456177.55839999998</v>
      </c>
      <c r="Y341" s="44">
        <f t="shared" si="49"/>
        <v>11952.250400000001</v>
      </c>
      <c r="Z341" s="44">
        <f t="shared" si="50"/>
        <v>153387.212</v>
      </c>
      <c r="AA341" s="44">
        <f t="shared" si="51"/>
        <v>444225.30800000002</v>
      </c>
      <c r="AB341" s="44">
        <f t="shared" si="52"/>
        <v>11952.250400000001</v>
      </c>
      <c r="AC341" s="44">
        <f t="shared" si="53"/>
        <v>165339.46239999999</v>
      </c>
      <c r="AD341" s="44">
        <f t="shared" si="54"/>
        <v>432273.05760000006</v>
      </c>
      <c r="AE341" s="1" t="s">
        <v>21</v>
      </c>
    </row>
    <row r="342" spans="1:31" x14ac:dyDescent="0.25">
      <c r="A342" s="1">
        <v>1</v>
      </c>
      <c r="B342" s="21" t="s">
        <v>340</v>
      </c>
      <c r="C342" s="1" t="s">
        <v>17</v>
      </c>
      <c r="D342" s="4">
        <v>39721</v>
      </c>
      <c r="E342" s="13">
        <v>1209.3599999999999</v>
      </c>
      <c r="F342" s="1" t="s">
        <v>18</v>
      </c>
      <c r="G342" s="1" t="s">
        <v>19</v>
      </c>
      <c r="H342" s="1">
        <v>10</v>
      </c>
      <c r="I342" s="2">
        <v>826.42</v>
      </c>
      <c r="J342" s="2">
        <v>120.94</v>
      </c>
      <c r="K342" s="2">
        <v>947.3599999999999</v>
      </c>
      <c r="L342" s="13">
        <v>262</v>
      </c>
      <c r="M342" s="2">
        <v>120.93599999999999</v>
      </c>
      <c r="N342" s="2">
        <v>1068.2959999999998</v>
      </c>
      <c r="O342" s="13">
        <v>141.06400000000008</v>
      </c>
      <c r="P342" s="2">
        <v>120.93599999999999</v>
      </c>
      <c r="Q342" s="2">
        <v>1189.2319999999997</v>
      </c>
      <c r="R342" s="13">
        <v>20.128000000000156</v>
      </c>
      <c r="S342" s="2">
        <v>20.13</v>
      </c>
      <c r="T342" s="2">
        <v>1209.3619999999999</v>
      </c>
      <c r="U342" s="13">
        <v>-1.9999999999527063E-3</v>
      </c>
      <c r="V342" s="2">
        <f t="shared" si="46"/>
        <v>0</v>
      </c>
      <c r="W342" s="2">
        <f t="shared" si="47"/>
        <v>1209.3619999999999</v>
      </c>
      <c r="X342" s="13">
        <f t="shared" si="48"/>
        <v>-1.9999999999527063E-3</v>
      </c>
      <c r="Y342" s="44">
        <f t="shared" si="49"/>
        <v>0</v>
      </c>
      <c r="Z342" s="44">
        <f t="shared" si="50"/>
        <v>1209.3619999999999</v>
      </c>
      <c r="AA342" s="44">
        <f t="shared" si="51"/>
        <v>-1.9999999999527063E-3</v>
      </c>
      <c r="AB342" s="44">
        <f t="shared" si="52"/>
        <v>0</v>
      </c>
      <c r="AC342" s="44">
        <f t="shared" si="53"/>
        <v>1209.3619999999999</v>
      </c>
      <c r="AD342" s="44">
        <f t="shared" si="54"/>
        <v>-1.9999999999527063E-3</v>
      </c>
      <c r="AE342" s="1" t="s">
        <v>21</v>
      </c>
    </row>
    <row r="343" spans="1:31" x14ac:dyDescent="0.25">
      <c r="A343" s="1">
        <v>1</v>
      </c>
      <c r="B343" s="21" t="s">
        <v>341</v>
      </c>
      <c r="C343" s="1" t="s">
        <v>17</v>
      </c>
      <c r="D343" s="4">
        <v>39735</v>
      </c>
      <c r="E343" s="13">
        <v>3394.8</v>
      </c>
      <c r="F343" s="1" t="s">
        <v>18</v>
      </c>
      <c r="G343" s="1" t="s">
        <v>19</v>
      </c>
      <c r="H343" s="1">
        <v>15</v>
      </c>
      <c r="I343" s="2">
        <v>1527.66</v>
      </c>
      <c r="J343" s="2">
        <v>226.32</v>
      </c>
      <c r="K343" s="2">
        <v>1753.98</v>
      </c>
      <c r="L343" s="13">
        <v>1640.8200000000002</v>
      </c>
      <c r="M343" s="2">
        <v>226.32000000000005</v>
      </c>
      <c r="N343" s="2">
        <v>1980.3000000000002</v>
      </c>
      <c r="O343" s="13">
        <v>1414.5</v>
      </c>
      <c r="P343" s="2">
        <v>226.32000000000005</v>
      </c>
      <c r="Q343" s="2">
        <v>2206.6200000000003</v>
      </c>
      <c r="R343" s="13">
        <v>1188.1799999999998</v>
      </c>
      <c r="S343" s="2">
        <v>226.32000000000005</v>
      </c>
      <c r="T343" s="2">
        <v>2432.9400000000005</v>
      </c>
      <c r="U343" s="13">
        <v>961.85999999999967</v>
      </c>
      <c r="V343" s="2">
        <f t="shared" si="46"/>
        <v>226.32000000000005</v>
      </c>
      <c r="W343" s="2">
        <f t="shared" si="47"/>
        <v>2659.2600000000007</v>
      </c>
      <c r="X343" s="13">
        <f t="shared" si="48"/>
        <v>735.53999999999951</v>
      </c>
      <c r="Y343" s="44">
        <f t="shared" si="49"/>
        <v>226.32000000000005</v>
      </c>
      <c r="Z343" s="44">
        <f t="shared" si="50"/>
        <v>2885.5800000000008</v>
      </c>
      <c r="AA343" s="44">
        <f t="shared" si="51"/>
        <v>509.21999999999935</v>
      </c>
      <c r="AB343" s="44">
        <f t="shared" si="52"/>
        <v>226.32000000000005</v>
      </c>
      <c r="AC343" s="44">
        <f t="shared" si="53"/>
        <v>3111.900000000001</v>
      </c>
      <c r="AD343" s="44">
        <f t="shared" si="54"/>
        <v>282.89999999999918</v>
      </c>
      <c r="AE343" s="1" t="s">
        <v>21</v>
      </c>
    </row>
    <row r="344" spans="1:31" x14ac:dyDescent="0.25">
      <c r="A344" s="1">
        <v>1</v>
      </c>
      <c r="B344" s="1" t="s">
        <v>342</v>
      </c>
      <c r="C344" s="1" t="s">
        <v>17</v>
      </c>
      <c r="D344" s="4">
        <v>39744</v>
      </c>
      <c r="E344" s="13">
        <v>733</v>
      </c>
      <c r="F344" s="1" t="s">
        <v>30</v>
      </c>
      <c r="G344" s="1" t="s">
        <v>19</v>
      </c>
      <c r="H344" s="1">
        <v>10</v>
      </c>
      <c r="I344" s="2">
        <v>494.78</v>
      </c>
      <c r="J344" s="2">
        <v>73.3</v>
      </c>
      <c r="K344" s="2">
        <v>568.07999999999993</v>
      </c>
      <c r="L344" s="13">
        <v>164.92000000000007</v>
      </c>
      <c r="M344" s="2">
        <v>73.3</v>
      </c>
      <c r="N344" s="2">
        <v>641.37999999999988</v>
      </c>
      <c r="O344" s="13">
        <v>91.620000000000118</v>
      </c>
      <c r="P344" s="2">
        <v>73.3</v>
      </c>
      <c r="Q344" s="2">
        <v>714.67999999999984</v>
      </c>
      <c r="R344" s="13">
        <v>18.320000000000164</v>
      </c>
      <c r="S344" s="2">
        <v>18.32</v>
      </c>
      <c r="T344" s="2">
        <v>732.99999999999989</v>
      </c>
      <c r="U344" s="13">
        <v>0</v>
      </c>
      <c r="V344" s="2">
        <f t="shared" si="46"/>
        <v>0</v>
      </c>
      <c r="W344" s="2">
        <f t="shared" si="47"/>
        <v>732.99999999999989</v>
      </c>
      <c r="X344" s="13">
        <f t="shared" si="48"/>
        <v>0</v>
      </c>
      <c r="Y344" s="44">
        <f t="shared" si="49"/>
        <v>0</v>
      </c>
      <c r="Z344" s="44">
        <f t="shared" si="50"/>
        <v>732.99999999999989</v>
      </c>
      <c r="AA344" s="44">
        <f t="shared" si="51"/>
        <v>0</v>
      </c>
      <c r="AB344" s="44">
        <f t="shared" si="52"/>
        <v>0</v>
      </c>
      <c r="AC344" s="44">
        <f t="shared" si="53"/>
        <v>732.99999999999989</v>
      </c>
      <c r="AD344" s="44">
        <f t="shared" si="54"/>
        <v>0</v>
      </c>
      <c r="AE344" s="1" t="s">
        <v>21</v>
      </c>
    </row>
    <row r="345" spans="1:31" x14ac:dyDescent="0.25">
      <c r="A345" s="1">
        <v>1</v>
      </c>
      <c r="B345" s="1" t="s">
        <v>339</v>
      </c>
      <c r="C345" s="1" t="s">
        <v>17</v>
      </c>
      <c r="D345" s="4">
        <v>39744</v>
      </c>
      <c r="E345" s="13">
        <v>55709.25</v>
      </c>
      <c r="F345" s="1" t="s">
        <v>30</v>
      </c>
      <c r="G345" s="1" t="s">
        <v>19</v>
      </c>
      <c r="H345" s="1">
        <v>10</v>
      </c>
      <c r="I345" s="2">
        <v>37603.769999999997</v>
      </c>
      <c r="J345" s="2">
        <v>5570.93</v>
      </c>
      <c r="K345" s="2">
        <v>43174.7</v>
      </c>
      <c r="L345" s="13">
        <v>12534.550000000003</v>
      </c>
      <c r="M345" s="2">
        <v>5570.9250000000002</v>
      </c>
      <c r="N345" s="2">
        <v>48745.625</v>
      </c>
      <c r="O345" s="13">
        <v>6963.625</v>
      </c>
      <c r="P345" s="2">
        <v>5570.9250000000002</v>
      </c>
      <c r="Q345" s="2">
        <v>54316.55</v>
      </c>
      <c r="R345" s="13">
        <v>1392.6999999999971</v>
      </c>
      <c r="S345" s="2">
        <v>1392.7</v>
      </c>
      <c r="T345" s="2">
        <v>55709.25</v>
      </c>
      <c r="U345" s="13">
        <v>0</v>
      </c>
      <c r="V345" s="2">
        <f t="shared" si="46"/>
        <v>0</v>
      </c>
      <c r="W345" s="2">
        <f t="shared" si="47"/>
        <v>55709.25</v>
      </c>
      <c r="X345" s="13">
        <f t="shared" si="48"/>
        <v>0</v>
      </c>
      <c r="Y345" s="44">
        <f t="shared" si="49"/>
        <v>0</v>
      </c>
      <c r="Z345" s="44">
        <f t="shared" si="50"/>
        <v>55709.25</v>
      </c>
      <c r="AA345" s="44">
        <f t="shared" si="51"/>
        <v>0</v>
      </c>
      <c r="AB345" s="44">
        <f t="shared" si="52"/>
        <v>0</v>
      </c>
      <c r="AC345" s="44">
        <f t="shared" si="53"/>
        <v>55709.25</v>
      </c>
      <c r="AD345" s="44">
        <f t="shared" si="54"/>
        <v>0</v>
      </c>
      <c r="AE345" s="1" t="s">
        <v>21</v>
      </c>
    </row>
    <row r="346" spans="1:31" x14ac:dyDescent="0.25">
      <c r="A346" s="1">
        <v>1</v>
      </c>
      <c r="B346" s="1" t="s">
        <v>343</v>
      </c>
      <c r="C346" s="1" t="s">
        <v>17</v>
      </c>
      <c r="D346" s="4">
        <v>39744</v>
      </c>
      <c r="E346" s="13">
        <v>79082.64</v>
      </c>
      <c r="F346" s="1" t="s">
        <v>38</v>
      </c>
      <c r="G346" s="1" t="s">
        <v>19</v>
      </c>
      <c r="H346" s="1">
        <v>20</v>
      </c>
      <c r="I346" s="2">
        <v>26690.38</v>
      </c>
      <c r="J346" s="2">
        <v>3954.13</v>
      </c>
      <c r="K346" s="2">
        <v>30644.510000000002</v>
      </c>
      <c r="L346" s="13">
        <v>48438.13</v>
      </c>
      <c r="M346" s="2">
        <v>3954.1320000000005</v>
      </c>
      <c r="N346" s="2">
        <v>34598.642</v>
      </c>
      <c r="O346" s="13">
        <v>44483.998</v>
      </c>
      <c r="P346" s="2">
        <v>3954.1320000000005</v>
      </c>
      <c r="Q346" s="2">
        <v>38552.773999999998</v>
      </c>
      <c r="R346" s="13">
        <v>40529.866000000002</v>
      </c>
      <c r="S346" s="2">
        <v>3954.1320000000005</v>
      </c>
      <c r="T346" s="2">
        <v>42506.905999999995</v>
      </c>
      <c r="U346" s="13">
        <v>36575.734000000004</v>
      </c>
      <c r="V346" s="2">
        <f t="shared" si="46"/>
        <v>3954.1320000000005</v>
      </c>
      <c r="W346" s="2">
        <f t="shared" si="47"/>
        <v>46461.037999999993</v>
      </c>
      <c r="X346" s="13">
        <f t="shared" si="48"/>
        <v>32621.602000000006</v>
      </c>
      <c r="Y346" s="44">
        <f t="shared" si="49"/>
        <v>3954.1320000000005</v>
      </c>
      <c r="Z346" s="44">
        <f t="shared" si="50"/>
        <v>50415.169999999991</v>
      </c>
      <c r="AA346" s="44">
        <f t="shared" si="51"/>
        <v>28667.470000000008</v>
      </c>
      <c r="AB346" s="44">
        <f t="shared" si="52"/>
        <v>3954.1320000000005</v>
      </c>
      <c r="AC346" s="44">
        <f t="shared" si="53"/>
        <v>54369.301999999989</v>
      </c>
      <c r="AD346" s="44">
        <f t="shared" si="54"/>
        <v>24713.338000000011</v>
      </c>
      <c r="AE346" s="1" t="s">
        <v>21</v>
      </c>
    </row>
    <row r="347" spans="1:31" x14ac:dyDescent="0.25">
      <c r="A347" s="1">
        <v>1</v>
      </c>
      <c r="B347" s="21" t="s">
        <v>344</v>
      </c>
      <c r="C347" s="1" t="s">
        <v>17</v>
      </c>
      <c r="D347" s="4">
        <v>39777</v>
      </c>
      <c r="E347" s="13">
        <v>850</v>
      </c>
      <c r="F347" s="1" t="s">
        <v>18</v>
      </c>
      <c r="G347" s="1" t="s">
        <v>19</v>
      </c>
      <c r="H347" s="1">
        <v>10</v>
      </c>
      <c r="I347" s="2">
        <v>566.66999999999996</v>
      </c>
      <c r="J347" s="2">
        <v>85</v>
      </c>
      <c r="K347" s="2">
        <v>651.66999999999996</v>
      </c>
      <c r="L347" s="13">
        <v>198.33000000000004</v>
      </c>
      <c r="M347" s="2">
        <v>85</v>
      </c>
      <c r="N347" s="2">
        <v>736.67</v>
      </c>
      <c r="O347" s="13">
        <v>113.33000000000004</v>
      </c>
      <c r="P347" s="2">
        <v>85</v>
      </c>
      <c r="Q347" s="2">
        <v>821.67</v>
      </c>
      <c r="R347" s="13">
        <v>28.330000000000041</v>
      </c>
      <c r="S347" s="2">
        <v>28.33</v>
      </c>
      <c r="T347" s="2">
        <v>850</v>
      </c>
      <c r="U347" s="13">
        <v>0</v>
      </c>
      <c r="V347" s="2">
        <f t="shared" si="46"/>
        <v>0</v>
      </c>
      <c r="W347" s="2">
        <f t="shared" si="47"/>
        <v>850</v>
      </c>
      <c r="X347" s="13">
        <f t="shared" si="48"/>
        <v>0</v>
      </c>
      <c r="Y347" s="44">
        <f t="shared" si="49"/>
        <v>0</v>
      </c>
      <c r="Z347" s="44">
        <f t="shared" si="50"/>
        <v>850</v>
      </c>
      <c r="AA347" s="44">
        <f t="shared" si="51"/>
        <v>0</v>
      </c>
      <c r="AB347" s="44">
        <f t="shared" si="52"/>
        <v>0</v>
      </c>
      <c r="AC347" s="44">
        <f t="shared" si="53"/>
        <v>850</v>
      </c>
      <c r="AD347" s="44">
        <f t="shared" si="54"/>
        <v>0</v>
      </c>
      <c r="AE347" s="1" t="s">
        <v>21</v>
      </c>
    </row>
    <row r="348" spans="1:31" x14ac:dyDescent="0.25">
      <c r="A348" s="1">
        <v>1</v>
      </c>
      <c r="B348" s="21" t="s">
        <v>339</v>
      </c>
      <c r="C348" s="1" t="s">
        <v>17</v>
      </c>
      <c r="D348" s="4">
        <v>39792</v>
      </c>
      <c r="E348" s="13">
        <v>32548.07</v>
      </c>
      <c r="F348" s="1" t="s">
        <v>30</v>
      </c>
      <c r="G348" s="1" t="s">
        <v>19</v>
      </c>
      <c r="H348" s="1">
        <v>10</v>
      </c>
      <c r="I348" s="2">
        <v>21427.5</v>
      </c>
      <c r="J348" s="2">
        <v>3254.81</v>
      </c>
      <c r="K348" s="2">
        <v>24682.31</v>
      </c>
      <c r="L348" s="13">
        <v>7865.7599999999984</v>
      </c>
      <c r="M348" s="2">
        <v>3254.8069999999998</v>
      </c>
      <c r="N348" s="2">
        <v>27937.117000000002</v>
      </c>
      <c r="O348" s="13">
        <v>4610.9529999999977</v>
      </c>
      <c r="P348" s="2">
        <v>3254.8069999999998</v>
      </c>
      <c r="Q348" s="2">
        <v>31191.924000000003</v>
      </c>
      <c r="R348" s="13">
        <v>1356.145999999997</v>
      </c>
      <c r="S348" s="2">
        <v>1356.15</v>
      </c>
      <c r="T348" s="2">
        <v>32548.074000000004</v>
      </c>
      <c r="U348" s="13">
        <v>-4.0000000044528861E-3</v>
      </c>
      <c r="V348" s="2">
        <f t="shared" si="46"/>
        <v>0</v>
      </c>
      <c r="W348" s="2">
        <f t="shared" si="47"/>
        <v>32548.074000000004</v>
      </c>
      <c r="X348" s="13">
        <f t="shared" si="48"/>
        <v>-4.0000000044528861E-3</v>
      </c>
      <c r="Y348" s="44">
        <f t="shared" si="49"/>
        <v>0</v>
      </c>
      <c r="Z348" s="44">
        <f t="shared" si="50"/>
        <v>32548.074000000004</v>
      </c>
      <c r="AA348" s="44">
        <f t="shared" si="51"/>
        <v>-4.0000000044528861E-3</v>
      </c>
      <c r="AB348" s="44">
        <f t="shared" si="52"/>
        <v>0</v>
      </c>
      <c r="AC348" s="44">
        <f t="shared" si="53"/>
        <v>32548.074000000004</v>
      </c>
      <c r="AD348" s="44">
        <f t="shared" si="54"/>
        <v>-4.0000000044528861E-3</v>
      </c>
      <c r="AE348" s="1" t="s">
        <v>21</v>
      </c>
    </row>
    <row r="349" spans="1:31" x14ac:dyDescent="0.25">
      <c r="A349" s="1">
        <v>1</v>
      </c>
      <c r="B349" s="21" t="s">
        <v>345</v>
      </c>
      <c r="C349" s="1" t="s">
        <v>17</v>
      </c>
      <c r="D349" s="4">
        <v>39882</v>
      </c>
      <c r="E349" s="13">
        <v>8220.7900000000009</v>
      </c>
      <c r="F349" s="1" t="s">
        <v>30</v>
      </c>
      <c r="G349" s="1" t="s">
        <v>19</v>
      </c>
      <c r="H349" s="1">
        <v>20</v>
      </c>
      <c r="I349" s="2">
        <v>2603.25</v>
      </c>
      <c r="J349" s="2">
        <v>411.04</v>
      </c>
      <c r="K349" s="2">
        <v>3014.29</v>
      </c>
      <c r="L349" s="13">
        <v>5206.5000000000009</v>
      </c>
      <c r="M349" s="2">
        <v>411.03950000000003</v>
      </c>
      <c r="N349" s="2">
        <v>3425.3294999999998</v>
      </c>
      <c r="O349" s="13">
        <v>4795.460500000001</v>
      </c>
      <c r="P349" s="2">
        <v>411.03950000000003</v>
      </c>
      <c r="Q349" s="2">
        <v>3836.3689999999997</v>
      </c>
      <c r="R349" s="13">
        <v>4384.4210000000012</v>
      </c>
      <c r="S349" s="2">
        <v>411.03950000000003</v>
      </c>
      <c r="T349" s="2">
        <v>4247.4084999999995</v>
      </c>
      <c r="U349" s="13">
        <v>3973.3815000000013</v>
      </c>
      <c r="V349" s="2">
        <f t="shared" si="46"/>
        <v>411.03950000000003</v>
      </c>
      <c r="W349" s="2">
        <f t="shared" si="47"/>
        <v>4658.4479999999994</v>
      </c>
      <c r="X349" s="13">
        <f t="shared" si="48"/>
        <v>3562.3420000000015</v>
      </c>
      <c r="Y349" s="44">
        <f t="shared" si="49"/>
        <v>411.03950000000003</v>
      </c>
      <c r="Z349" s="44">
        <f t="shared" si="50"/>
        <v>5069.4874999999993</v>
      </c>
      <c r="AA349" s="44">
        <f t="shared" si="51"/>
        <v>3151.3025000000016</v>
      </c>
      <c r="AB349" s="44">
        <f t="shared" si="52"/>
        <v>411.03950000000003</v>
      </c>
      <c r="AC349" s="44">
        <f t="shared" si="53"/>
        <v>5480.5269999999991</v>
      </c>
      <c r="AD349" s="44">
        <f t="shared" si="54"/>
        <v>2740.2630000000017</v>
      </c>
      <c r="AE349" s="1" t="s">
        <v>21</v>
      </c>
    </row>
    <row r="350" spans="1:31" x14ac:dyDescent="0.25">
      <c r="A350" s="1">
        <v>1</v>
      </c>
      <c r="B350" s="1" t="s">
        <v>343</v>
      </c>
      <c r="C350" s="1" t="s">
        <v>17</v>
      </c>
      <c r="D350" s="4">
        <v>39925</v>
      </c>
      <c r="E350" s="13">
        <v>28332.35</v>
      </c>
      <c r="F350" s="1" t="s">
        <v>38</v>
      </c>
      <c r="G350" s="1" t="s">
        <v>19</v>
      </c>
      <c r="H350" s="1">
        <v>20</v>
      </c>
      <c r="I350" s="2">
        <v>8853.8700000000008</v>
      </c>
      <c r="J350" s="2">
        <v>1416.62</v>
      </c>
      <c r="K350" s="2">
        <v>10270.490000000002</v>
      </c>
      <c r="L350" s="13">
        <v>18061.859999999997</v>
      </c>
      <c r="M350" s="2">
        <v>1416.6174999999998</v>
      </c>
      <c r="N350" s="2">
        <v>11687.107500000002</v>
      </c>
      <c r="O350" s="13">
        <v>16645.242499999997</v>
      </c>
      <c r="P350" s="2">
        <v>1416.6174999999998</v>
      </c>
      <c r="Q350" s="2">
        <v>13103.725000000002</v>
      </c>
      <c r="R350" s="13">
        <v>15228.624999999996</v>
      </c>
      <c r="S350" s="2">
        <v>1416.6174999999998</v>
      </c>
      <c r="T350" s="2">
        <v>14520.342500000002</v>
      </c>
      <c r="U350" s="13">
        <v>13812.007499999996</v>
      </c>
      <c r="V350" s="2">
        <f t="shared" si="46"/>
        <v>1416.6174999999998</v>
      </c>
      <c r="W350" s="2">
        <f t="shared" si="47"/>
        <v>15936.960000000003</v>
      </c>
      <c r="X350" s="13">
        <f t="shared" si="48"/>
        <v>12395.389999999996</v>
      </c>
      <c r="Y350" s="44">
        <f t="shared" si="49"/>
        <v>1416.6174999999998</v>
      </c>
      <c r="Z350" s="44">
        <f t="shared" si="50"/>
        <v>17353.577500000003</v>
      </c>
      <c r="AA350" s="44">
        <f t="shared" si="51"/>
        <v>10978.772499999995</v>
      </c>
      <c r="AB350" s="44">
        <f t="shared" si="52"/>
        <v>1416.6174999999998</v>
      </c>
      <c r="AC350" s="44">
        <f t="shared" si="53"/>
        <v>18770.195000000003</v>
      </c>
      <c r="AD350" s="44">
        <f t="shared" si="54"/>
        <v>9562.1549999999952</v>
      </c>
      <c r="AE350" s="1" t="s">
        <v>21</v>
      </c>
    </row>
    <row r="351" spans="1:31" x14ac:dyDescent="0.25">
      <c r="A351" s="1">
        <v>1</v>
      </c>
      <c r="B351" s="1" t="s">
        <v>346</v>
      </c>
      <c r="C351" s="1" t="s">
        <v>17</v>
      </c>
      <c r="D351" s="4">
        <v>40023</v>
      </c>
      <c r="E351" s="13">
        <v>316563.53000000003</v>
      </c>
      <c r="F351" s="1" t="s">
        <v>30</v>
      </c>
      <c r="G351" s="1" t="s">
        <v>19</v>
      </c>
      <c r="H351" s="1">
        <v>50</v>
      </c>
      <c r="I351" s="2">
        <v>37987.620000000003</v>
      </c>
      <c r="J351" s="2">
        <v>6331.27</v>
      </c>
      <c r="K351" s="2">
        <v>44318.89</v>
      </c>
      <c r="L351" s="13">
        <v>272244.64</v>
      </c>
      <c r="M351" s="2">
        <v>6331.2706000000007</v>
      </c>
      <c r="N351" s="2">
        <v>50650.160600000003</v>
      </c>
      <c r="O351" s="13">
        <v>265913.36940000003</v>
      </c>
      <c r="P351" s="2">
        <v>6331.2706000000007</v>
      </c>
      <c r="Q351" s="2">
        <v>56981.431200000006</v>
      </c>
      <c r="R351" s="13">
        <v>259582.09880000004</v>
      </c>
      <c r="S351" s="2">
        <v>6331.2706000000007</v>
      </c>
      <c r="T351" s="2">
        <v>63312.70180000001</v>
      </c>
      <c r="U351" s="13">
        <v>253250.82820000002</v>
      </c>
      <c r="V351" s="2">
        <f t="shared" si="46"/>
        <v>6331.2706000000007</v>
      </c>
      <c r="W351" s="2">
        <f t="shared" si="47"/>
        <v>69643.972400000013</v>
      </c>
      <c r="X351" s="13">
        <f t="shared" si="48"/>
        <v>246919.5576</v>
      </c>
      <c r="Y351" s="44">
        <f t="shared" si="49"/>
        <v>6331.2706000000007</v>
      </c>
      <c r="Z351" s="44">
        <f t="shared" si="50"/>
        <v>75975.243000000017</v>
      </c>
      <c r="AA351" s="44">
        <f t="shared" si="51"/>
        <v>240588.28700000001</v>
      </c>
      <c r="AB351" s="44">
        <f t="shared" si="52"/>
        <v>6331.2706000000007</v>
      </c>
      <c r="AC351" s="44">
        <f t="shared" si="53"/>
        <v>82306.51360000002</v>
      </c>
      <c r="AD351" s="44">
        <f t="shared" si="54"/>
        <v>234257.01640000002</v>
      </c>
      <c r="AE351" s="1" t="s">
        <v>21</v>
      </c>
    </row>
    <row r="352" spans="1:31" x14ac:dyDescent="0.25">
      <c r="A352" s="1">
        <v>1</v>
      </c>
      <c r="B352" s="1" t="s">
        <v>347</v>
      </c>
      <c r="C352" s="1" t="s">
        <v>17</v>
      </c>
      <c r="D352" s="4">
        <v>40042</v>
      </c>
      <c r="E352" s="13">
        <v>2000</v>
      </c>
      <c r="F352" s="1" t="s">
        <v>30</v>
      </c>
      <c r="G352" s="1" t="s">
        <v>19</v>
      </c>
      <c r="H352" s="1">
        <v>20</v>
      </c>
      <c r="I352" s="2">
        <v>591.66999999999996</v>
      </c>
      <c r="J352" s="2">
        <v>100</v>
      </c>
      <c r="K352" s="2">
        <v>691.67</v>
      </c>
      <c r="L352" s="13">
        <v>1308.33</v>
      </c>
      <c r="M352" s="2">
        <v>100</v>
      </c>
      <c r="N352" s="2">
        <v>791.67</v>
      </c>
      <c r="O352" s="13">
        <v>1208.33</v>
      </c>
      <c r="P352" s="2">
        <v>100</v>
      </c>
      <c r="Q352" s="2">
        <v>891.67</v>
      </c>
      <c r="R352" s="13">
        <v>1108.33</v>
      </c>
      <c r="S352" s="2">
        <v>100</v>
      </c>
      <c r="T352" s="2">
        <v>991.67</v>
      </c>
      <c r="U352" s="13">
        <v>1008.33</v>
      </c>
      <c r="V352" s="2">
        <f t="shared" si="46"/>
        <v>100</v>
      </c>
      <c r="W352" s="2">
        <f t="shared" si="47"/>
        <v>1091.67</v>
      </c>
      <c r="X352" s="13">
        <f t="shared" si="48"/>
        <v>908.32999999999993</v>
      </c>
      <c r="Y352" s="44">
        <f t="shared" si="49"/>
        <v>100</v>
      </c>
      <c r="Z352" s="44">
        <f t="shared" si="50"/>
        <v>1191.67</v>
      </c>
      <c r="AA352" s="44">
        <f t="shared" si="51"/>
        <v>808.32999999999993</v>
      </c>
      <c r="AB352" s="44">
        <f t="shared" si="52"/>
        <v>100</v>
      </c>
      <c r="AC352" s="44">
        <f t="shared" si="53"/>
        <v>1291.67</v>
      </c>
      <c r="AD352" s="44">
        <f t="shared" si="54"/>
        <v>708.32999999999993</v>
      </c>
      <c r="AE352" s="1" t="s">
        <v>21</v>
      </c>
    </row>
    <row r="353" spans="1:31" x14ac:dyDescent="0.25">
      <c r="A353" s="1">
        <v>1</v>
      </c>
      <c r="B353" s="1" t="s">
        <v>348</v>
      </c>
      <c r="C353" s="1" t="s">
        <v>17</v>
      </c>
      <c r="D353" s="4">
        <v>40042</v>
      </c>
      <c r="E353" s="13">
        <v>2560</v>
      </c>
      <c r="F353" s="1" t="s">
        <v>30</v>
      </c>
      <c r="G353" s="1" t="s">
        <v>19</v>
      </c>
      <c r="H353" s="1">
        <v>20</v>
      </c>
      <c r="I353" s="2">
        <v>757.33</v>
      </c>
      <c r="J353" s="2">
        <v>128</v>
      </c>
      <c r="K353" s="2">
        <v>885.33</v>
      </c>
      <c r="L353" s="13">
        <v>1674.67</v>
      </c>
      <c r="M353" s="2">
        <v>128</v>
      </c>
      <c r="N353" s="2">
        <v>1013.33</v>
      </c>
      <c r="O353" s="13">
        <v>1546.67</v>
      </c>
      <c r="P353" s="2">
        <v>128</v>
      </c>
      <c r="Q353" s="2">
        <v>1141.33</v>
      </c>
      <c r="R353" s="13">
        <v>1418.67</v>
      </c>
      <c r="S353" s="2">
        <v>128</v>
      </c>
      <c r="T353" s="2">
        <v>1269.33</v>
      </c>
      <c r="U353" s="13">
        <v>1290.67</v>
      </c>
      <c r="V353" s="2">
        <f t="shared" si="46"/>
        <v>128</v>
      </c>
      <c r="W353" s="2">
        <f t="shared" si="47"/>
        <v>1397.33</v>
      </c>
      <c r="X353" s="13">
        <f t="shared" si="48"/>
        <v>1162.67</v>
      </c>
      <c r="Y353" s="44">
        <f t="shared" si="49"/>
        <v>128</v>
      </c>
      <c r="Z353" s="44">
        <f t="shared" si="50"/>
        <v>1525.33</v>
      </c>
      <c r="AA353" s="44">
        <f t="shared" si="51"/>
        <v>1034.67</v>
      </c>
      <c r="AB353" s="44">
        <f t="shared" si="52"/>
        <v>128</v>
      </c>
      <c r="AC353" s="44">
        <f t="shared" si="53"/>
        <v>1653.33</v>
      </c>
      <c r="AD353" s="44">
        <f t="shared" si="54"/>
        <v>906.67000000000007</v>
      </c>
      <c r="AE353" s="1" t="s">
        <v>21</v>
      </c>
    </row>
    <row r="354" spans="1:31" x14ac:dyDescent="0.25">
      <c r="A354" s="1">
        <v>1</v>
      </c>
      <c r="B354" s="1" t="s">
        <v>349</v>
      </c>
      <c r="C354" s="1" t="s">
        <v>17</v>
      </c>
      <c r="D354" s="4">
        <v>40058</v>
      </c>
      <c r="E354" s="13">
        <v>4030.5</v>
      </c>
      <c r="F354" s="1" t="s">
        <v>30</v>
      </c>
      <c r="G354" s="1" t="s">
        <v>19</v>
      </c>
      <c r="H354" s="1">
        <v>20</v>
      </c>
      <c r="I354" s="2">
        <v>1175.5899999999999</v>
      </c>
      <c r="J354" s="2">
        <v>201.53</v>
      </c>
      <c r="K354" s="2">
        <v>1377.12</v>
      </c>
      <c r="L354" s="13">
        <v>2653.38</v>
      </c>
      <c r="M354" s="2">
        <v>201.52499999999998</v>
      </c>
      <c r="N354" s="2">
        <v>1578.645</v>
      </c>
      <c r="O354" s="13">
        <v>2451.855</v>
      </c>
      <c r="P354" s="2">
        <v>201.52499999999998</v>
      </c>
      <c r="Q354" s="2">
        <v>1780.17</v>
      </c>
      <c r="R354" s="13">
        <v>2250.33</v>
      </c>
      <c r="S354" s="2">
        <v>201.52499999999998</v>
      </c>
      <c r="T354" s="2">
        <v>1981.6950000000002</v>
      </c>
      <c r="U354" s="13">
        <v>2048.8049999999998</v>
      </c>
      <c r="V354" s="2">
        <f t="shared" si="46"/>
        <v>201.52499999999998</v>
      </c>
      <c r="W354" s="2">
        <f t="shared" si="47"/>
        <v>2183.2200000000003</v>
      </c>
      <c r="X354" s="13">
        <f t="shared" si="48"/>
        <v>1847.2799999999997</v>
      </c>
      <c r="Y354" s="44">
        <f t="shared" si="49"/>
        <v>201.52499999999998</v>
      </c>
      <c r="Z354" s="44">
        <f>W354+Y354</f>
        <v>2384.7450000000003</v>
      </c>
      <c r="AA354" s="44">
        <f t="shared" si="51"/>
        <v>1645.7549999999997</v>
      </c>
      <c r="AB354" s="44">
        <f t="shared" si="52"/>
        <v>201.52499999999998</v>
      </c>
      <c r="AC354" s="44">
        <f>Z354+AB354</f>
        <v>2586.2700000000004</v>
      </c>
      <c r="AD354" s="44">
        <f t="shared" si="54"/>
        <v>1444.2299999999996</v>
      </c>
      <c r="AE354" s="1" t="s">
        <v>21</v>
      </c>
    </row>
    <row r="355" spans="1:31" x14ac:dyDescent="0.25">
      <c r="A355" s="1">
        <v>1</v>
      </c>
      <c r="B355" s="1" t="s">
        <v>350</v>
      </c>
      <c r="C355" s="1" t="s">
        <v>17</v>
      </c>
      <c r="D355" s="4">
        <v>40058</v>
      </c>
      <c r="E355" s="13">
        <v>4296</v>
      </c>
      <c r="F355" s="1" t="s">
        <v>30</v>
      </c>
      <c r="G355" s="1" t="s">
        <v>19</v>
      </c>
      <c r="H355" s="1">
        <v>20</v>
      </c>
      <c r="I355" s="2">
        <v>1253</v>
      </c>
      <c r="J355" s="2">
        <v>214.8</v>
      </c>
      <c r="K355" s="2">
        <v>1467.8</v>
      </c>
      <c r="L355" s="13">
        <v>2828.2</v>
      </c>
      <c r="M355" s="2">
        <v>214.8</v>
      </c>
      <c r="N355" s="2">
        <v>1682.6</v>
      </c>
      <c r="O355" s="13">
        <v>2613.4</v>
      </c>
      <c r="P355" s="2">
        <v>214.8</v>
      </c>
      <c r="Q355" s="2">
        <v>1897.3999999999999</v>
      </c>
      <c r="R355" s="13">
        <v>2398.6000000000004</v>
      </c>
      <c r="S355" s="2">
        <v>214.8</v>
      </c>
      <c r="T355" s="2">
        <v>2112.1999999999998</v>
      </c>
      <c r="U355" s="13">
        <v>2183.8000000000002</v>
      </c>
      <c r="V355" s="2">
        <f t="shared" si="46"/>
        <v>214.8</v>
      </c>
      <c r="W355" s="2">
        <f t="shared" si="47"/>
        <v>2327</v>
      </c>
      <c r="X355" s="13">
        <f t="shared" si="48"/>
        <v>1969</v>
      </c>
      <c r="Y355" s="44">
        <f t="shared" si="49"/>
        <v>214.8</v>
      </c>
      <c r="Z355" s="44">
        <f t="shared" si="50"/>
        <v>2541.8000000000002</v>
      </c>
      <c r="AA355" s="44">
        <f t="shared" si="51"/>
        <v>1754.1999999999998</v>
      </c>
      <c r="AB355" s="44">
        <f t="shared" si="52"/>
        <v>214.8</v>
      </c>
      <c r="AC355" s="44">
        <f t="shared" ref="AC355:AC418" si="55">Z355+AB355</f>
        <v>2756.6000000000004</v>
      </c>
      <c r="AD355" s="44">
        <f t="shared" si="54"/>
        <v>1539.3999999999996</v>
      </c>
      <c r="AE355" s="1" t="s">
        <v>21</v>
      </c>
    </row>
    <row r="356" spans="1:31" x14ac:dyDescent="0.25">
      <c r="A356" s="1">
        <v>1</v>
      </c>
      <c r="B356" s="1" t="s">
        <v>351</v>
      </c>
      <c r="C356" s="1" t="s">
        <v>17</v>
      </c>
      <c r="D356" s="4">
        <v>40058</v>
      </c>
      <c r="E356" s="13">
        <v>3900</v>
      </c>
      <c r="F356" s="1" t="s">
        <v>30</v>
      </c>
      <c r="G356" s="1" t="s">
        <v>19</v>
      </c>
      <c r="H356" s="1">
        <v>20</v>
      </c>
      <c r="I356" s="2">
        <v>1137.5</v>
      </c>
      <c r="J356" s="2">
        <v>195</v>
      </c>
      <c r="K356" s="2">
        <v>1332.5</v>
      </c>
      <c r="L356" s="13">
        <v>2567.5</v>
      </c>
      <c r="M356" s="2">
        <v>195</v>
      </c>
      <c r="N356" s="2">
        <v>1527.5</v>
      </c>
      <c r="O356" s="13">
        <v>2372.5</v>
      </c>
      <c r="P356" s="2">
        <v>195</v>
      </c>
      <c r="Q356" s="2">
        <v>1722.5</v>
      </c>
      <c r="R356" s="13">
        <v>2177.5</v>
      </c>
      <c r="S356" s="2">
        <v>195</v>
      </c>
      <c r="T356" s="2">
        <v>1917.5</v>
      </c>
      <c r="U356" s="13">
        <v>1982.5</v>
      </c>
      <c r="V356" s="2">
        <f t="shared" si="46"/>
        <v>195</v>
      </c>
      <c r="W356" s="2">
        <f t="shared" si="47"/>
        <v>2112.5</v>
      </c>
      <c r="X356" s="13">
        <f t="shared" si="48"/>
        <v>1787.5</v>
      </c>
      <c r="Y356" s="44">
        <f t="shared" si="49"/>
        <v>195</v>
      </c>
      <c r="Z356" s="44">
        <f t="shared" si="50"/>
        <v>2307.5</v>
      </c>
      <c r="AA356" s="44">
        <f t="shared" si="51"/>
        <v>1592.5</v>
      </c>
      <c r="AB356" s="44">
        <f t="shared" si="52"/>
        <v>195</v>
      </c>
      <c r="AC356" s="44">
        <f t="shared" si="55"/>
        <v>2502.5</v>
      </c>
      <c r="AD356" s="44">
        <f t="shared" si="54"/>
        <v>1397.5</v>
      </c>
      <c r="AE356" s="1" t="s">
        <v>21</v>
      </c>
    </row>
    <row r="357" spans="1:31" x14ac:dyDescent="0.25">
      <c r="A357" s="1">
        <v>1</v>
      </c>
      <c r="B357" s="1" t="s">
        <v>352</v>
      </c>
      <c r="C357" s="1" t="s">
        <v>17</v>
      </c>
      <c r="D357" s="4">
        <v>40058</v>
      </c>
      <c r="E357" s="13">
        <v>6380</v>
      </c>
      <c r="F357" s="1" t="s">
        <v>30</v>
      </c>
      <c r="G357" s="1" t="s">
        <v>19</v>
      </c>
      <c r="H357" s="1">
        <v>20</v>
      </c>
      <c r="I357" s="2">
        <v>1860.83</v>
      </c>
      <c r="J357" s="2">
        <v>319</v>
      </c>
      <c r="K357" s="2">
        <v>2179.83</v>
      </c>
      <c r="L357" s="13">
        <v>4200.17</v>
      </c>
      <c r="M357" s="2">
        <v>319</v>
      </c>
      <c r="N357" s="2">
        <v>2498.83</v>
      </c>
      <c r="O357" s="13">
        <v>3881.17</v>
      </c>
      <c r="P357" s="2">
        <v>319</v>
      </c>
      <c r="Q357" s="2">
        <v>2817.83</v>
      </c>
      <c r="R357" s="13">
        <v>3562.17</v>
      </c>
      <c r="S357" s="2">
        <v>319</v>
      </c>
      <c r="T357" s="2">
        <v>3136.83</v>
      </c>
      <c r="U357" s="13">
        <v>3243.17</v>
      </c>
      <c r="V357" s="2">
        <f t="shared" si="46"/>
        <v>319</v>
      </c>
      <c r="W357" s="2">
        <f t="shared" si="47"/>
        <v>3455.83</v>
      </c>
      <c r="X357" s="13">
        <f t="shared" si="48"/>
        <v>2924.17</v>
      </c>
      <c r="Y357" s="44">
        <f t="shared" si="49"/>
        <v>319</v>
      </c>
      <c r="Z357" s="44">
        <f t="shared" si="50"/>
        <v>3774.83</v>
      </c>
      <c r="AA357" s="44">
        <f t="shared" si="51"/>
        <v>2605.17</v>
      </c>
      <c r="AB357" s="44">
        <f t="shared" si="52"/>
        <v>319</v>
      </c>
      <c r="AC357" s="44">
        <f t="shared" si="55"/>
        <v>4093.83</v>
      </c>
      <c r="AD357" s="44">
        <f t="shared" si="54"/>
        <v>2286.17</v>
      </c>
      <c r="AE357" s="1" t="s">
        <v>21</v>
      </c>
    </row>
    <row r="358" spans="1:31" x14ac:dyDescent="0.25">
      <c r="A358" s="1">
        <v>1</v>
      </c>
      <c r="B358" s="1" t="s">
        <v>346</v>
      </c>
      <c r="C358" s="1" t="s">
        <v>17</v>
      </c>
      <c r="D358" s="4">
        <v>40058</v>
      </c>
      <c r="E358" s="13">
        <v>166049.12</v>
      </c>
      <c r="F358" s="1" t="s">
        <v>30</v>
      </c>
      <c r="G358" s="1" t="s">
        <v>19</v>
      </c>
      <c r="H358" s="1">
        <v>50</v>
      </c>
      <c r="I358" s="2">
        <v>19372.39</v>
      </c>
      <c r="J358" s="2">
        <v>3320.98</v>
      </c>
      <c r="K358" s="2">
        <v>22693.37</v>
      </c>
      <c r="L358" s="13">
        <v>143355.75</v>
      </c>
      <c r="M358" s="2">
        <v>3320.9823999999999</v>
      </c>
      <c r="N358" s="2">
        <v>26014.3524</v>
      </c>
      <c r="O358" s="13">
        <v>140034.76759999999</v>
      </c>
      <c r="P358" s="2">
        <v>3320.9823999999999</v>
      </c>
      <c r="Q358" s="2">
        <v>29335.334800000001</v>
      </c>
      <c r="R358" s="13">
        <v>136713.78519999998</v>
      </c>
      <c r="S358" s="2">
        <v>3320.9823999999999</v>
      </c>
      <c r="T358" s="2">
        <v>32656.317200000001</v>
      </c>
      <c r="U358" s="13">
        <v>133392.8028</v>
      </c>
      <c r="V358" s="2">
        <f t="shared" si="46"/>
        <v>3320.9823999999999</v>
      </c>
      <c r="W358" s="2">
        <f t="shared" si="47"/>
        <v>35977.299599999998</v>
      </c>
      <c r="X358" s="13">
        <f t="shared" si="48"/>
        <v>130071.8204</v>
      </c>
      <c r="Y358" s="44">
        <f t="shared" si="49"/>
        <v>3320.9823999999999</v>
      </c>
      <c r="Z358" s="44">
        <f t="shared" si="50"/>
        <v>39298.281999999999</v>
      </c>
      <c r="AA358" s="44">
        <f t="shared" si="51"/>
        <v>126750.83799999999</v>
      </c>
      <c r="AB358" s="44">
        <f t="shared" si="52"/>
        <v>3320.9823999999999</v>
      </c>
      <c r="AC358" s="44">
        <f t="shared" si="55"/>
        <v>42619.2644</v>
      </c>
      <c r="AD358" s="44">
        <f t="shared" si="54"/>
        <v>123429.8556</v>
      </c>
      <c r="AE358" s="1" t="s">
        <v>21</v>
      </c>
    </row>
    <row r="359" spans="1:31" x14ac:dyDescent="0.25">
      <c r="A359" s="1">
        <v>1</v>
      </c>
      <c r="B359" s="1" t="s">
        <v>353</v>
      </c>
      <c r="C359" s="1" t="s">
        <v>17</v>
      </c>
      <c r="D359" s="4">
        <v>40058</v>
      </c>
      <c r="E359" s="13">
        <v>8517.76</v>
      </c>
      <c r="F359" s="1" t="s">
        <v>30</v>
      </c>
      <c r="G359" s="1" t="s">
        <v>19</v>
      </c>
      <c r="H359" s="1">
        <v>5</v>
      </c>
      <c r="I359" s="2">
        <v>8517.76</v>
      </c>
      <c r="J359" s="2">
        <v>0</v>
      </c>
      <c r="K359" s="2">
        <v>8517.76</v>
      </c>
      <c r="L359" s="13">
        <v>0</v>
      </c>
      <c r="M359" s="2">
        <v>0</v>
      </c>
      <c r="N359" s="2">
        <v>8517.76</v>
      </c>
      <c r="O359" s="13">
        <v>0</v>
      </c>
      <c r="P359" s="2">
        <v>0</v>
      </c>
      <c r="Q359" s="2">
        <v>8517.76</v>
      </c>
      <c r="R359" s="13">
        <v>0</v>
      </c>
      <c r="T359" s="2">
        <v>8517.76</v>
      </c>
      <c r="U359" s="13">
        <v>0</v>
      </c>
      <c r="V359" s="2">
        <f t="shared" si="46"/>
        <v>0</v>
      </c>
      <c r="W359" s="2">
        <f t="shared" si="47"/>
        <v>8517.76</v>
      </c>
      <c r="X359" s="13">
        <f t="shared" si="48"/>
        <v>0</v>
      </c>
      <c r="Y359" s="44">
        <f t="shared" si="49"/>
        <v>0</v>
      </c>
      <c r="Z359" s="44">
        <f t="shared" si="50"/>
        <v>8517.76</v>
      </c>
      <c r="AA359" s="44">
        <f t="shared" si="51"/>
        <v>0</v>
      </c>
      <c r="AB359" s="44">
        <f t="shared" si="52"/>
        <v>0</v>
      </c>
      <c r="AC359" s="44">
        <f t="shared" si="55"/>
        <v>8517.76</v>
      </c>
      <c r="AD359" s="44">
        <f t="shared" si="54"/>
        <v>0</v>
      </c>
      <c r="AE359" s="1" t="s">
        <v>21</v>
      </c>
    </row>
    <row r="360" spans="1:31" x14ac:dyDescent="0.25">
      <c r="A360" s="1">
        <v>1</v>
      </c>
      <c r="B360" s="1" t="s">
        <v>354</v>
      </c>
      <c r="C360" s="1" t="s">
        <v>17</v>
      </c>
      <c r="D360" s="4">
        <v>40058</v>
      </c>
      <c r="E360" s="13">
        <v>6856</v>
      </c>
      <c r="F360" s="1" t="s">
        <v>30</v>
      </c>
      <c r="G360" s="1" t="s">
        <v>19</v>
      </c>
      <c r="H360" s="1">
        <v>10</v>
      </c>
      <c r="I360" s="2">
        <v>3999.33</v>
      </c>
      <c r="J360" s="2">
        <v>685.6</v>
      </c>
      <c r="K360" s="2">
        <v>4684.93</v>
      </c>
      <c r="L360" s="13">
        <v>2171.0699999999997</v>
      </c>
      <c r="M360" s="2">
        <v>685.6</v>
      </c>
      <c r="N360" s="2">
        <v>5370.5300000000007</v>
      </c>
      <c r="O360" s="13">
        <v>1485.4699999999993</v>
      </c>
      <c r="P360" s="2">
        <v>685.6</v>
      </c>
      <c r="Q360" s="2">
        <v>6056.130000000001</v>
      </c>
      <c r="R360" s="13">
        <v>799.86999999999898</v>
      </c>
      <c r="S360" s="2">
        <v>685.6</v>
      </c>
      <c r="T360" s="2">
        <v>6741.7300000000014</v>
      </c>
      <c r="U360" s="13">
        <v>114.26999999999862</v>
      </c>
      <c r="V360" s="2">
        <v>114.27</v>
      </c>
      <c r="W360" s="2">
        <f t="shared" si="47"/>
        <v>6856.0000000000018</v>
      </c>
      <c r="X360" s="13">
        <f t="shared" si="48"/>
        <v>0</v>
      </c>
      <c r="Y360" s="44">
        <f t="shared" si="49"/>
        <v>0</v>
      </c>
      <c r="Z360" s="44">
        <f t="shared" si="50"/>
        <v>6856.0000000000018</v>
      </c>
      <c r="AA360" s="44">
        <f t="shared" si="51"/>
        <v>0</v>
      </c>
      <c r="AB360" s="44">
        <f t="shared" si="52"/>
        <v>0</v>
      </c>
      <c r="AC360" s="44">
        <f t="shared" si="55"/>
        <v>6856.0000000000018</v>
      </c>
      <c r="AD360" s="44">
        <f t="shared" si="54"/>
        <v>0</v>
      </c>
      <c r="AE360" s="1" t="s">
        <v>21</v>
      </c>
    </row>
    <row r="361" spans="1:31" x14ac:dyDescent="0.25">
      <c r="A361" s="1">
        <v>1</v>
      </c>
      <c r="B361" s="21" t="s">
        <v>355</v>
      </c>
      <c r="C361" s="1" t="s">
        <v>17</v>
      </c>
      <c r="D361" s="4">
        <v>40058</v>
      </c>
      <c r="E361" s="13">
        <v>2592</v>
      </c>
      <c r="F361" s="1" t="s">
        <v>30</v>
      </c>
      <c r="G361" s="1" t="s">
        <v>19</v>
      </c>
      <c r="H361" s="1">
        <v>20</v>
      </c>
      <c r="I361" s="2">
        <v>756</v>
      </c>
      <c r="J361" s="2">
        <v>129.6</v>
      </c>
      <c r="K361" s="2">
        <v>885.6</v>
      </c>
      <c r="L361" s="13">
        <v>1706.4</v>
      </c>
      <c r="M361" s="2">
        <v>129.6</v>
      </c>
      <c r="N361" s="2">
        <v>1015.2</v>
      </c>
      <c r="O361" s="13">
        <v>1576.8</v>
      </c>
      <c r="P361" s="2">
        <v>129.6</v>
      </c>
      <c r="Q361" s="2">
        <v>1144.8</v>
      </c>
      <c r="R361" s="13">
        <v>1447.2</v>
      </c>
      <c r="S361" s="2">
        <v>129.6</v>
      </c>
      <c r="T361" s="2">
        <v>1274.3999999999999</v>
      </c>
      <c r="U361" s="13">
        <v>1317.6000000000001</v>
      </c>
      <c r="V361" s="2">
        <f t="shared" si="46"/>
        <v>129.6</v>
      </c>
      <c r="W361" s="2">
        <f t="shared" si="47"/>
        <v>1403.9999999999998</v>
      </c>
      <c r="X361" s="13">
        <f t="shared" si="48"/>
        <v>1188.0000000000002</v>
      </c>
      <c r="Y361" s="44">
        <f t="shared" si="49"/>
        <v>129.6</v>
      </c>
      <c r="Z361" s="44">
        <f t="shared" si="50"/>
        <v>1533.5999999999997</v>
      </c>
      <c r="AA361" s="44">
        <f t="shared" si="51"/>
        <v>1058.4000000000003</v>
      </c>
      <c r="AB361" s="44">
        <f t="shared" si="52"/>
        <v>129.6</v>
      </c>
      <c r="AC361" s="44">
        <f t="shared" si="55"/>
        <v>1663.1999999999996</v>
      </c>
      <c r="AD361" s="44">
        <f t="shared" si="54"/>
        <v>928.80000000000041</v>
      </c>
      <c r="AE361" s="1" t="s">
        <v>21</v>
      </c>
    </row>
    <row r="362" spans="1:31" x14ac:dyDescent="0.25">
      <c r="A362" s="1">
        <v>1</v>
      </c>
      <c r="B362" s="1" t="s">
        <v>356</v>
      </c>
      <c r="C362" s="1" t="s">
        <v>17</v>
      </c>
      <c r="D362" s="4">
        <v>40058</v>
      </c>
      <c r="E362" s="13">
        <v>2500</v>
      </c>
      <c r="F362" s="1" t="s">
        <v>30</v>
      </c>
      <c r="G362" s="1" t="s">
        <v>19</v>
      </c>
      <c r="H362" s="1">
        <v>20</v>
      </c>
      <c r="I362" s="2">
        <v>729.17</v>
      </c>
      <c r="J362" s="2">
        <v>125</v>
      </c>
      <c r="K362" s="2">
        <v>854.17</v>
      </c>
      <c r="L362" s="13">
        <v>1645.83</v>
      </c>
      <c r="M362" s="2">
        <v>125</v>
      </c>
      <c r="N362" s="2">
        <v>979.17</v>
      </c>
      <c r="O362" s="13">
        <v>1520.83</v>
      </c>
      <c r="P362" s="2">
        <v>125</v>
      </c>
      <c r="Q362" s="2">
        <v>1104.17</v>
      </c>
      <c r="R362" s="13">
        <v>1395.83</v>
      </c>
      <c r="S362" s="2">
        <v>125</v>
      </c>
      <c r="T362" s="2">
        <v>1229.17</v>
      </c>
      <c r="U362" s="13">
        <v>1270.83</v>
      </c>
      <c r="V362" s="2">
        <f t="shared" si="46"/>
        <v>125</v>
      </c>
      <c r="W362" s="2">
        <f t="shared" si="47"/>
        <v>1354.17</v>
      </c>
      <c r="X362" s="13">
        <f t="shared" si="48"/>
        <v>1145.83</v>
      </c>
      <c r="Y362" s="44">
        <f t="shared" si="49"/>
        <v>125</v>
      </c>
      <c r="Z362" s="44">
        <f t="shared" si="50"/>
        <v>1479.17</v>
      </c>
      <c r="AA362" s="44">
        <f t="shared" si="51"/>
        <v>1020.8299999999999</v>
      </c>
      <c r="AB362" s="44">
        <f t="shared" si="52"/>
        <v>125</v>
      </c>
      <c r="AC362" s="44">
        <f t="shared" si="55"/>
        <v>1604.17</v>
      </c>
      <c r="AD362" s="44">
        <f t="shared" si="54"/>
        <v>895.82999999999993</v>
      </c>
      <c r="AE362" s="1" t="s">
        <v>21</v>
      </c>
    </row>
    <row r="363" spans="1:31" x14ac:dyDescent="0.25">
      <c r="A363" s="1">
        <v>1</v>
      </c>
      <c r="B363" s="1" t="s">
        <v>357</v>
      </c>
      <c r="C363" s="1" t="s">
        <v>17</v>
      </c>
      <c r="D363" s="4">
        <v>40058</v>
      </c>
      <c r="E363" s="13">
        <v>4000</v>
      </c>
      <c r="F363" s="1" t="s">
        <v>30</v>
      </c>
      <c r="G363" s="1" t="s">
        <v>19</v>
      </c>
      <c r="H363" s="1">
        <v>20</v>
      </c>
      <c r="I363" s="2">
        <v>1166.67</v>
      </c>
      <c r="J363" s="2">
        <v>200</v>
      </c>
      <c r="K363" s="2">
        <v>1366.67</v>
      </c>
      <c r="L363" s="13">
        <v>2633.33</v>
      </c>
      <c r="M363" s="2">
        <v>200</v>
      </c>
      <c r="N363" s="2">
        <v>1566.67</v>
      </c>
      <c r="O363" s="13">
        <v>2433.33</v>
      </c>
      <c r="P363" s="2">
        <v>200</v>
      </c>
      <c r="Q363" s="2">
        <v>1766.67</v>
      </c>
      <c r="R363" s="13">
        <v>2233.33</v>
      </c>
      <c r="S363" s="2">
        <v>200</v>
      </c>
      <c r="T363" s="2">
        <v>1966.67</v>
      </c>
      <c r="U363" s="13">
        <v>2033.33</v>
      </c>
      <c r="V363" s="2">
        <f t="shared" si="46"/>
        <v>200</v>
      </c>
      <c r="W363" s="2">
        <f t="shared" si="47"/>
        <v>2166.67</v>
      </c>
      <c r="X363" s="13">
        <f t="shared" si="48"/>
        <v>1833.33</v>
      </c>
      <c r="Y363" s="44">
        <f t="shared" si="49"/>
        <v>200</v>
      </c>
      <c r="Z363" s="44">
        <f t="shared" si="50"/>
        <v>2366.67</v>
      </c>
      <c r="AA363" s="44">
        <f t="shared" si="51"/>
        <v>1633.33</v>
      </c>
      <c r="AB363" s="44">
        <f t="shared" si="52"/>
        <v>200</v>
      </c>
      <c r="AC363" s="44">
        <f t="shared" si="55"/>
        <v>2566.67</v>
      </c>
      <c r="AD363" s="44">
        <f t="shared" si="54"/>
        <v>1433.33</v>
      </c>
      <c r="AE363" s="1" t="s">
        <v>21</v>
      </c>
    </row>
    <row r="364" spans="1:31" x14ac:dyDescent="0.25">
      <c r="A364" s="1">
        <v>1</v>
      </c>
      <c r="B364" s="1" t="s">
        <v>347</v>
      </c>
      <c r="C364" s="1" t="s">
        <v>17</v>
      </c>
      <c r="D364" s="4">
        <v>40059</v>
      </c>
      <c r="E364" s="13">
        <v>5000</v>
      </c>
      <c r="F364" s="1" t="s">
        <v>30</v>
      </c>
      <c r="G364" s="1" t="s">
        <v>19</v>
      </c>
      <c r="H364" s="1">
        <v>20</v>
      </c>
      <c r="I364" s="2">
        <v>1458.33</v>
      </c>
      <c r="J364" s="2">
        <v>250</v>
      </c>
      <c r="K364" s="2">
        <v>1708.33</v>
      </c>
      <c r="L364" s="13">
        <v>3291.67</v>
      </c>
      <c r="M364" s="2">
        <v>250</v>
      </c>
      <c r="N364" s="2">
        <v>1958.33</v>
      </c>
      <c r="O364" s="13">
        <v>3041.67</v>
      </c>
      <c r="P364" s="2">
        <v>250</v>
      </c>
      <c r="Q364" s="2">
        <v>2208.33</v>
      </c>
      <c r="R364" s="13">
        <v>2791.67</v>
      </c>
      <c r="S364" s="2">
        <v>250</v>
      </c>
      <c r="T364" s="2">
        <v>2458.33</v>
      </c>
      <c r="U364" s="13">
        <v>2541.67</v>
      </c>
      <c r="V364" s="2">
        <f t="shared" si="46"/>
        <v>250</v>
      </c>
      <c r="W364" s="2">
        <f t="shared" si="47"/>
        <v>2708.33</v>
      </c>
      <c r="X364" s="13">
        <f t="shared" si="48"/>
        <v>2291.67</v>
      </c>
      <c r="Y364" s="44">
        <f t="shared" si="49"/>
        <v>250</v>
      </c>
      <c r="Z364" s="44">
        <f t="shared" si="50"/>
        <v>2958.33</v>
      </c>
      <c r="AA364" s="44">
        <f t="shared" si="51"/>
        <v>2041.67</v>
      </c>
      <c r="AB364" s="44">
        <f t="shared" si="52"/>
        <v>250</v>
      </c>
      <c r="AC364" s="44">
        <f t="shared" si="55"/>
        <v>3208.33</v>
      </c>
      <c r="AD364" s="44">
        <f t="shared" si="54"/>
        <v>1791.67</v>
      </c>
      <c r="AE364" s="1" t="s">
        <v>21</v>
      </c>
    </row>
    <row r="365" spans="1:31" x14ac:dyDescent="0.25">
      <c r="A365" s="1">
        <v>1</v>
      </c>
      <c r="B365" s="1" t="s">
        <v>358</v>
      </c>
      <c r="C365" s="1" t="s">
        <v>17</v>
      </c>
      <c r="D365" s="4">
        <v>40060</v>
      </c>
      <c r="E365" s="13">
        <v>35819.53</v>
      </c>
      <c r="F365" s="1" t="s">
        <v>18</v>
      </c>
      <c r="G365" s="1" t="s">
        <v>19</v>
      </c>
      <c r="H365" s="1">
        <v>20</v>
      </c>
      <c r="I365" s="2">
        <v>10447.379999999999</v>
      </c>
      <c r="J365" s="2">
        <v>1790.98</v>
      </c>
      <c r="K365" s="2">
        <v>12238.359999999999</v>
      </c>
      <c r="L365" s="13">
        <v>23581.17</v>
      </c>
      <c r="M365" s="2">
        <v>1790.9765</v>
      </c>
      <c r="N365" s="2">
        <v>14029.336499999999</v>
      </c>
      <c r="O365" s="13">
        <v>21790.193500000001</v>
      </c>
      <c r="P365" s="2">
        <v>1790.9765</v>
      </c>
      <c r="Q365" s="2">
        <v>15820.313</v>
      </c>
      <c r="R365" s="13">
        <v>19999.216999999997</v>
      </c>
      <c r="S365" s="2">
        <v>1790.9765</v>
      </c>
      <c r="T365" s="2">
        <v>17611.289499999999</v>
      </c>
      <c r="U365" s="13">
        <v>18208.2405</v>
      </c>
      <c r="V365" s="2">
        <f t="shared" si="46"/>
        <v>1790.9765</v>
      </c>
      <c r="W365" s="2">
        <f t="shared" si="47"/>
        <v>19402.266</v>
      </c>
      <c r="X365" s="13">
        <f t="shared" si="48"/>
        <v>16417.263999999999</v>
      </c>
      <c r="Y365" s="44">
        <f t="shared" si="49"/>
        <v>1790.9765</v>
      </c>
      <c r="Z365" s="44">
        <f t="shared" si="50"/>
        <v>21193.2425</v>
      </c>
      <c r="AA365" s="44">
        <f t="shared" si="51"/>
        <v>14626.287499999999</v>
      </c>
      <c r="AB365" s="44">
        <f t="shared" si="52"/>
        <v>1790.9765</v>
      </c>
      <c r="AC365" s="44">
        <f t="shared" si="55"/>
        <v>22984.219000000001</v>
      </c>
      <c r="AD365" s="44">
        <f t="shared" si="54"/>
        <v>12835.310999999998</v>
      </c>
      <c r="AE365" s="1" t="s">
        <v>21</v>
      </c>
    </row>
    <row r="366" spans="1:31" x14ac:dyDescent="0.25">
      <c r="A366" s="1">
        <v>1</v>
      </c>
      <c r="B366" s="1" t="s">
        <v>346</v>
      </c>
      <c r="C366" s="1" t="s">
        <v>17</v>
      </c>
      <c r="D366" s="4">
        <v>40072</v>
      </c>
      <c r="E366" s="13">
        <v>216036.61</v>
      </c>
      <c r="F366" s="1" t="s">
        <v>30</v>
      </c>
      <c r="G366" s="1" t="s">
        <v>19</v>
      </c>
      <c r="H366" s="1">
        <v>20</v>
      </c>
      <c r="I366" s="2">
        <v>63010.68</v>
      </c>
      <c r="J366" s="2">
        <v>10801.83</v>
      </c>
      <c r="K366" s="2">
        <v>73812.509999999995</v>
      </c>
      <c r="L366" s="13">
        <v>142224.09999999998</v>
      </c>
      <c r="M366" s="2">
        <v>10801.8305</v>
      </c>
      <c r="N366" s="2">
        <v>84614.340499999991</v>
      </c>
      <c r="O366" s="13">
        <v>131422.26949999999</v>
      </c>
      <c r="P366" s="2">
        <v>10801.8305</v>
      </c>
      <c r="Q366" s="2">
        <v>95416.170999999988</v>
      </c>
      <c r="R366" s="13">
        <v>120620.439</v>
      </c>
      <c r="S366" s="2">
        <v>10801.8305</v>
      </c>
      <c r="T366" s="2">
        <v>106218.00149999998</v>
      </c>
      <c r="U366" s="13">
        <v>109818.6085</v>
      </c>
      <c r="V366" s="2">
        <f t="shared" si="46"/>
        <v>10801.8305</v>
      </c>
      <c r="W366" s="2">
        <f t="shared" si="47"/>
        <v>117019.83199999998</v>
      </c>
      <c r="X366" s="13">
        <f t="shared" si="48"/>
        <v>99016.778000000006</v>
      </c>
      <c r="Y366" s="44">
        <f t="shared" si="49"/>
        <v>10801.8305</v>
      </c>
      <c r="Z366" s="44">
        <f t="shared" si="50"/>
        <v>127821.66249999998</v>
      </c>
      <c r="AA366" s="44">
        <f t="shared" si="51"/>
        <v>88214.947500000009</v>
      </c>
      <c r="AB366" s="44">
        <f t="shared" si="52"/>
        <v>10801.8305</v>
      </c>
      <c r="AC366" s="44">
        <f t="shared" si="55"/>
        <v>138623.49299999999</v>
      </c>
      <c r="AD366" s="44">
        <f t="shared" si="54"/>
        <v>77413.116999999998</v>
      </c>
      <c r="AE366" s="1" t="s">
        <v>21</v>
      </c>
    </row>
    <row r="367" spans="1:31" x14ac:dyDescent="0.25">
      <c r="A367" s="1">
        <v>1</v>
      </c>
      <c r="B367" s="21" t="s">
        <v>359</v>
      </c>
      <c r="C367" s="1" t="s">
        <v>17</v>
      </c>
      <c r="D367" s="4">
        <v>40072</v>
      </c>
      <c r="E367" s="13">
        <v>2998</v>
      </c>
      <c r="F367" s="1" t="s">
        <v>30</v>
      </c>
      <c r="G367" s="1" t="s">
        <v>19</v>
      </c>
      <c r="H367" s="1">
        <v>20</v>
      </c>
      <c r="I367" s="2">
        <v>874.42</v>
      </c>
      <c r="J367" s="2">
        <v>149.9</v>
      </c>
      <c r="K367" s="2">
        <v>1024.32</v>
      </c>
      <c r="L367" s="13">
        <v>1973.68</v>
      </c>
      <c r="M367" s="2">
        <v>149.9</v>
      </c>
      <c r="N367" s="2">
        <v>1174.22</v>
      </c>
      <c r="O367" s="13">
        <v>1823.78</v>
      </c>
      <c r="P367" s="2">
        <v>149.9</v>
      </c>
      <c r="Q367" s="2">
        <v>1324.1200000000001</v>
      </c>
      <c r="R367" s="13">
        <v>1673.8799999999999</v>
      </c>
      <c r="S367" s="2">
        <v>149.9</v>
      </c>
      <c r="T367" s="2">
        <v>1474.0200000000002</v>
      </c>
      <c r="U367" s="13">
        <v>1523.9799999999998</v>
      </c>
      <c r="V367" s="2">
        <f t="shared" si="46"/>
        <v>149.9</v>
      </c>
      <c r="W367" s="2">
        <f t="shared" si="47"/>
        <v>1623.9200000000003</v>
      </c>
      <c r="X367" s="13">
        <f t="shared" si="48"/>
        <v>1374.0799999999997</v>
      </c>
      <c r="Y367" s="44">
        <f t="shared" si="49"/>
        <v>149.9</v>
      </c>
      <c r="Z367" s="44">
        <f t="shared" si="50"/>
        <v>1773.8200000000004</v>
      </c>
      <c r="AA367" s="44">
        <f t="shared" si="51"/>
        <v>1224.1799999999996</v>
      </c>
      <c r="AB367" s="44">
        <f t="shared" si="52"/>
        <v>149.9</v>
      </c>
      <c r="AC367" s="44">
        <f t="shared" si="55"/>
        <v>1923.7200000000005</v>
      </c>
      <c r="AD367" s="44">
        <f t="shared" si="54"/>
        <v>1074.2799999999995</v>
      </c>
      <c r="AE367" s="1" t="s">
        <v>21</v>
      </c>
    </row>
    <row r="368" spans="1:31" x14ac:dyDescent="0.25">
      <c r="A368" s="1">
        <v>1</v>
      </c>
      <c r="B368" s="1" t="s">
        <v>360</v>
      </c>
      <c r="C368" s="1" t="s">
        <v>17</v>
      </c>
      <c r="D368" s="4">
        <v>40078</v>
      </c>
      <c r="E368" s="13">
        <v>9927.09</v>
      </c>
      <c r="F368" s="1" t="s">
        <v>18</v>
      </c>
      <c r="G368" s="1" t="s">
        <v>19</v>
      </c>
      <c r="H368" s="1">
        <v>20</v>
      </c>
      <c r="I368" s="2">
        <v>2895.38</v>
      </c>
      <c r="J368" s="2">
        <v>496.35</v>
      </c>
      <c r="K368" s="2">
        <v>3391.73</v>
      </c>
      <c r="L368" s="13">
        <v>6535.3600000000006</v>
      </c>
      <c r="M368" s="2">
        <v>496.35450000000003</v>
      </c>
      <c r="N368" s="2">
        <v>3888.0844999999999</v>
      </c>
      <c r="O368" s="13">
        <v>6039.0055000000002</v>
      </c>
      <c r="P368" s="2">
        <v>496.35450000000003</v>
      </c>
      <c r="Q368" s="2">
        <v>4384.4390000000003</v>
      </c>
      <c r="R368" s="13">
        <v>5542.6509999999998</v>
      </c>
      <c r="S368" s="2">
        <v>496.35450000000003</v>
      </c>
      <c r="T368" s="2">
        <v>4880.7935000000007</v>
      </c>
      <c r="U368" s="13">
        <v>5046.2964999999995</v>
      </c>
      <c r="V368" s="2">
        <f t="shared" si="46"/>
        <v>496.35450000000003</v>
      </c>
      <c r="W368" s="2">
        <f t="shared" si="47"/>
        <v>5377.148000000001</v>
      </c>
      <c r="X368" s="13">
        <f t="shared" si="48"/>
        <v>4549.9419999999991</v>
      </c>
      <c r="Y368" s="44">
        <f t="shared" si="49"/>
        <v>496.35450000000003</v>
      </c>
      <c r="Z368" s="44">
        <f t="shared" si="50"/>
        <v>5873.5025000000014</v>
      </c>
      <c r="AA368" s="44">
        <f t="shared" si="51"/>
        <v>4053.5874999999987</v>
      </c>
      <c r="AB368" s="44">
        <f t="shared" si="52"/>
        <v>496.35450000000003</v>
      </c>
      <c r="AC368" s="44">
        <f t="shared" si="55"/>
        <v>6369.8570000000018</v>
      </c>
      <c r="AD368" s="44">
        <f t="shared" si="54"/>
        <v>3557.2329999999984</v>
      </c>
      <c r="AE368" s="1" t="s">
        <v>21</v>
      </c>
    </row>
    <row r="369" spans="1:31" x14ac:dyDescent="0.25">
      <c r="A369" s="1">
        <v>1</v>
      </c>
      <c r="B369" s="1" t="s">
        <v>361</v>
      </c>
      <c r="C369" s="1" t="s">
        <v>17</v>
      </c>
      <c r="D369" s="4">
        <v>40091</v>
      </c>
      <c r="E369" s="13">
        <v>30950.71</v>
      </c>
      <c r="F369" s="1" t="s">
        <v>30</v>
      </c>
      <c r="G369" s="1" t="s">
        <v>19</v>
      </c>
      <c r="H369" s="1">
        <v>20</v>
      </c>
      <c r="I369" s="2">
        <v>8898.35</v>
      </c>
      <c r="J369" s="2">
        <v>1547.54</v>
      </c>
      <c r="K369" s="2">
        <v>10445.89</v>
      </c>
      <c r="L369" s="13">
        <v>20504.82</v>
      </c>
      <c r="M369" s="2">
        <v>1547.5355</v>
      </c>
      <c r="N369" s="2">
        <v>11993.425499999999</v>
      </c>
      <c r="O369" s="13">
        <v>18957.284500000002</v>
      </c>
      <c r="P369" s="2">
        <v>1547.5355</v>
      </c>
      <c r="Q369" s="2">
        <v>13540.960999999999</v>
      </c>
      <c r="R369" s="13">
        <v>17409.749</v>
      </c>
      <c r="S369" s="2">
        <v>1547.5355</v>
      </c>
      <c r="T369" s="2">
        <v>15088.496499999999</v>
      </c>
      <c r="U369" s="13">
        <v>15862.2135</v>
      </c>
      <c r="V369" s="2">
        <f t="shared" si="46"/>
        <v>1547.5355</v>
      </c>
      <c r="W369" s="2">
        <f t="shared" si="47"/>
        <v>16636.031999999999</v>
      </c>
      <c r="X369" s="13">
        <f t="shared" si="48"/>
        <v>14314.678</v>
      </c>
      <c r="Y369" s="44">
        <f t="shared" si="49"/>
        <v>1547.5355</v>
      </c>
      <c r="Z369" s="44">
        <f t="shared" si="50"/>
        <v>18183.567499999997</v>
      </c>
      <c r="AA369" s="44">
        <f t="shared" si="51"/>
        <v>12767.142500000002</v>
      </c>
      <c r="AB369" s="44">
        <f t="shared" si="52"/>
        <v>1547.5355</v>
      </c>
      <c r="AC369" s="44">
        <f t="shared" si="55"/>
        <v>19731.102999999996</v>
      </c>
      <c r="AD369" s="44">
        <f t="shared" si="54"/>
        <v>11219.607000000004</v>
      </c>
      <c r="AE369" s="1" t="s">
        <v>21</v>
      </c>
    </row>
    <row r="370" spans="1:31" x14ac:dyDescent="0.25">
      <c r="A370" s="1">
        <v>1</v>
      </c>
      <c r="B370" s="21" t="s">
        <v>362</v>
      </c>
      <c r="C370" s="1" t="s">
        <v>17</v>
      </c>
      <c r="D370" s="4">
        <v>40102</v>
      </c>
      <c r="E370" s="13">
        <v>17969.599999999999</v>
      </c>
      <c r="F370" s="1" t="s">
        <v>30</v>
      </c>
      <c r="G370" s="1" t="s">
        <v>19</v>
      </c>
      <c r="H370" s="1">
        <v>20</v>
      </c>
      <c r="I370" s="2">
        <v>5166.26</v>
      </c>
      <c r="J370" s="2">
        <v>898.48</v>
      </c>
      <c r="K370" s="2">
        <v>6064.74</v>
      </c>
      <c r="L370" s="13">
        <v>11904.859999999999</v>
      </c>
      <c r="M370" s="2">
        <v>898.47999999999979</v>
      </c>
      <c r="N370" s="2">
        <v>6963.2199999999993</v>
      </c>
      <c r="O370" s="13">
        <v>11006.38</v>
      </c>
      <c r="P370" s="2">
        <v>898.47999999999979</v>
      </c>
      <c r="Q370" s="2">
        <v>7861.6999999999989</v>
      </c>
      <c r="R370" s="13">
        <v>10107.9</v>
      </c>
      <c r="S370" s="2">
        <v>898.47999999999979</v>
      </c>
      <c r="T370" s="2">
        <v>8760.1799999999985</v>
      </c>
      <c r="U370" s="13">
        <v>9209.42</v>
      </c>
      <c r="V370" s="2">
        <f t="shared" si="46"/>
        <v>898.47999999999979</v>
      </c>
      <c r="W370" s="2">
        <f t="shared" si="47"/>
        <v>9658.659999999998</v>
      </c>
      <c r="X370" s="13">
        <f t="shared" si="48"/>
        <v>8310.94</v>
      </c>
      <c r="Y370" s="44">
        <f t="shared" si="49"/>
        <v>898.47999999999979</v>
      </c>
      <c r="Z370" s="44">
        <f t="shared" si="50"/>
        <v>10557.139999999998</v>
      </c>
      <c r="AA370" s="44">
        <f t="shared" si="51"/>
        <v>7412.4600000000009</v>
      </c>
      <c r="AB370" s="44">
        <f t="shared" si="52"/>
        <v>898.47999999999979</v>
      </c>
      <c r="AC370" s="44">
        <f t="shared" si="55"/>
        <v>11455.619999999997</v>
      </c>
      <c r="AD370" s="44">
        <f t="shared" si="54"/>
        <v>6513.9800000000014</v>
      </c>
      <c r="AE370" s="1" t="s">
        <v>21</v>
      </c>
    </row>
    <row r="371" spans="1:31" x14ac:dyDescent="0.25">
      <c r="A371" s="1">
        <v>1</v>
      </c>
      <c r="B371" s="1" t="s">
        <v>363</v>
      </c>
      <c r="C371" s="1" t="s">
        <v>17</v>
      </c>
      <c r="D371" s="4">
        <v>40120</v>
      </c>
      <c r="E371" s="13">
        <v>169906.74</v>
      </c>
      <c r="F371" s="1" t="s">
        <v>30</v>
      </c>
      <c r="G371" s="1" t="s">
        <v>19</v>
      </c>
      <c r="H371" s="1">
        <v>20</v>
      </c>
      <c r="I371" s="2">
        <v>48140.26</v>
      </c>
      <c r="J371" s="2">
        <v>8495.34</v>
      </c>
      <c r="K371" s="2">
        <v>56635.600000000006</v>
      </c>
      <c r="L371" s="13">
        <v>113271.13999999998</v>
      </c>
      <c r="M371" s="2">
        <v>8495.3369999999995</v>
      </c>
      <c r="N371" s="2">
        <v>65130.937000000005</v>
      </c>
      <c r="O371" s="13">
        <v>104775.80299999999</v>
      </c>
      <c r="P371" s="2">
        <v>8495.3369999999995</v>
      </c>
      <c r="Q371" s="2">
        <v>73626.274000000005</v>
      </c>
      <c r="R371" s="13">
        <v>96280.465999999986</v>
      </c>
      <c r="S371" s="2">
        <v>8495.3369999999995</v>
      </c>
      <c r="T371" s="2">
        <v>82121.611000000004</v>
      </c>
      <c r="U371" s="13">
        <v>87785.128999999986</v>
      </c>
      <c r="V371" s="2">
        <f t="shared" si="46"/>
        <v>8495.3369999999995</v>
      </c>
      <c r="W371" s="2">
        <f t="shared" si="47"/>
        <v>90616.948000000004</v>
      </c>
      <c r="X371" s="13">
        <f t="shared" si="48"/>
        <v>79289.791999999987</v>
      </c>
      <c r="Y371" s="44">
        <f t="shared" si="49"/>
        <v>8495.3369999999995</v>
      </c>
      <c r="Z371" s="44">
        <f t="shared" si="50"/>
        <v>99112.285000000003</v>
      </c>
      <c r="AA371" s="44">
        <f t="shared" si="51"/>
        <v>70794.454999999987</v>
      </c>
      <c r="AB371" s="44">
        <f t="shared" si="52"/>
        <v>8495.3369999999995</v>
      </c>
      <c r="AC371" s="44">
        <f t="shared" si="55"/>
        <v>107607.622</v>
      </c>
      <c r="AD371" s="44">
        <f t="shared" si="54"/>
        <v>62299.117999999988</v>
      </c>
      <c r="AE371" s="1" t="s">
        <v>21</v>
      </c>
    </row>
    <row r="372" spans="1:31" x14ac:dyDescent="0.25">
      <c r="A372" s="1">
        <v>1</v>
      </c>
      <c r="B372" s="1" t="s">
        <v>363</v>
      </c>
      <c r="C372" s="1" t="s">
        <v>17</v>
      </c>
      <c r="D372" s="4">
        <v>40133</v>
      </c>
      <c r="E372" s="13">
        <v>118361.79</v>
      </c>
      <c r="F372" s="1" t="s">
        <v>30</v>
      </c>
      <c r="G372" s="1" t="s">
        <v>19</v>
      </c>
      <c r="H372" s="1">
        <v>20</v>
      </c>
      <c r="I372" s="2">
        <v>33535.839999999997</v>
      </c>
      <c r="J372" s="2">
        <v>5918.09</v>
      </c>
      <c r="K372" s="2">
        <v>39453.929999999993</v>
      </c>
      <c r="L372" s="13">
        <v>78907.86</v>
      </c>
      <c r="M372" s="2">
        <v>5918.0895</v>
      </c>
      <c r="N372" s="2">
        <v>45372.019499999995</v>
      </c>
      <c r="O372" s="13">
        <v>72989.770499999999</v>
      </c>
      <c r="P372" s="2">
        <v>5918.0895</v>
      </c>
      <c r="Q372" s="2">
        <v>51290.108999999997</v>
      </c>
      <c r="R372" s="13">
        <v>67071.680999999997</v>
      </c>
      <c r="S372" s="2">
        <v>5918.0895</v>
      </c>
      <c r="T372" s="2">
        <v>57208.198499999999</v>
      </c>
      <c r="U372" s="13">
        <v>61153.591499999995</v>
      </c>
      <c r="V372" s="2">
        <f t="shared" si="46"/>
        <v>5918.0895</v>
      </c>
      <c r="W372" s="2">
        <f t="shared" si="47"/>
        <v>63126.288</v>
      </c>
      <c r="X372" s="13">
        <f t="shared" si="48"/>
        <v>55235.501999999993</v>
      </c>
      <c r="Y372" s="44">
        <f t="shared" si="49"/>
        <v>5918.0895</v>
      </c>
      <c r="Z372" s="44">
        <f t="shared" si="50"/>
        <v>69044.377500000002</v>
      </c>
      <c r="AA372" s="44">
        <f t="shared" si="51"/>
        <v>49317.412499999991</v>
      </c>
      <c r="AB372" s="44">
        <f t="shared" si="52"/>
        <v>5918.0895</v>
      </c>
      <c r="AC372" s="44">
        <f t="shared" si="55"/>
        <v>74962.467000000004</v>
      </c>
      <c r="AD372" s="44">
        <f t="shared" si="54"/>
        <v>43399.322999999989</v>
      </c>
      <c r="AE372" s="1" t="s">
        <v>21</v>
      </c>
    </row>
    <row r="373" spans="1:31" x14ac:dyDescent="0.25">
      <c r="A373" s="1">
        <v>1</v>
      </c>
      <c r="B373" s="1" t="s">
        <v>363</v>
      </c>
      <c r="C373" s="1" t="s">
        <v>17</v>
      </c>
      <c r="D373" s="4">
        <v>40162</v>
      </c>
      <c r="E373" s="13">
        <v>66495.94</v>
      </c>
      <c r="F373" s="1" t="s">
        <v>30</v>
      </c>
      <c r="G373" s="1" t="s">
        <v>19</v>
      </c>
      <c r="H373" s="1">
        <v>20</v>
      </c>
      <c r="I373" s="2">
        <v>18563.46</v>
      </c>
      <c r="J373" s="2">
        <v>3324.8</v>
      </c>
      <c r="K373" s="2">
        <v>21888.26</v>
      </c>
      <c r="L373" s="13">
        <v>44607.680000000008</v>
      </c>
      <c r="M373" s="2">
        <v>3324.797</v>
      </c>
      <c r="N373" s="2">
        <v>25213.056999999997</v>
      </c>
      <c r="O373" s="13">
        <v>41282.883000000002</v>
      </c>
      <c r="P373" s="2">
        <v>3324.797</v>
      </c>
      <c r="Q373" s="2">
        <v>28537.853999999996</v>
      </c>
      <c r="R373" s="13">
        <v>37958.08600000001</v>
      </c>
      <c r="S373" s="2">
        <v>3324.797</v>
      </c>
      <c r="T373" s="2">
        <v>31862.650999999994</v>
      </c>
      <c r="U373" s="13">
        <v>34633.289000000004</v>
      </c>
      <c r="V373" s="2">
        <f t="shared" si="46"/>
        <v>3324.797</v>
      </c>
      <c r="W373" s="2">
        <f t="shared" si="47"/>
        <v>35187.447999999997</v>
      </c>
      <c r="X373" s="13">
        <f t="shared" si="48"/>
        <v>31308.492000000006</v>
      </c>
      <c r="Y373" s="44">
        <f t="shared" si="49"/>
        <v>3324.797</v>
      </c>
      <c r="Z373" s="44">
        <f t="shared" si="50"/>
        <v>38512.244999999995</v>
      </c>
      <c r="AA373" s="44">
        <f t="shared" si="51"/>
        <v>27983.695000000007</v>
      </c>
      <c r="AB373" s="44">
        <f t="shared" si="52"/>
        <v>3324.797</v>
      </c>
      <c r="AC373" s="44">
        <f t="shared" si="55"/>
        <v>41837.041999999994</v>
      </c>
      <c r="AD373" s="44">
        <f t="shared" si="54"/>
        <v>24658.898000000008</v>
      </c>
      <c r="AE373" s="1" t="s">
        <v>21</v>
      </c>
    </row>
    <row r="374" spans="1:31" x14ac:dyDescent="0.25">
      <c r="A374" s="1">
        <v>1</v>
      </c>
      <c r="B374" s="1" t="s">
        <v>364</v>
      </c>
      <c r="C374" s="1" t="s">
        <v>17</v>
      </c>
      <c r="D374" s="4">
        <v>40162</v>
      </c>
      <c r="E374" s="13">
        <v>440</v>
      </c>
      <c r="F374" s="1" t="s">
        <v>30</v>
      </c>
      <c r="G374" s="1" t="s">
        <v>19</v>
      </c>
      <c r="H374" s="1">
        <v>20</v>
      </c>
      <c r="I374" s="2">
        <v>122.83</v>
      </c>
      <c r="J374" s="2">
        <v>22</v>
      </c>
      <c r="K374" s="2">
        <v>144.82999999999998</v>
      </c>
      <c r="L374" s="13">
        <v>295.17</v>
      </c>
      <c r="M374" s="2">
        <v>22</v>
      </c>
      <c r="N374" s="2">
        <v>166.82999999999998</v>
      </c>
      <c r="O374" s="13">
        <v>273.17</v>
      </c>
      <c r="P374" s="2">
        <v>22</v>
      </c>
      <c r="Q374" s="2">
        <v>188.82999999999998</v>
      </c>
      <c r="R374" s="13">
        <v>251.17000000000002</v>
      </c>
      <c r="S374" s="2">
        <v>22</v>
      </c>
      <c r="T374" s="2">
        <v>210.82999999999998</v>
      </c>
      <c r="U374" s="13">
        <v>229.17000000000002</v>
      </c>
      <c r="V374" s="2">
        <f t="shared" si="46"/>
        <v>22</v>
      </c>
      <c r="W374" s="2">
        <f t="shared" si="47"/>
        <v>232.82999999999998</v>
      </c>
      <c r="X374" s="13">
        <f t="shared" si="48"/>
        <v>207.17000000000002</v>
      </c>
      <c r="Y374" s="44">
        <f t="shared" si="49"/>
        <v>22</v>
      </c>
      <c r="Z374" s="44">
        <f t="shared" si="50"/>
        <v>254.82999999999998</v>
      </c>
      <c r="AA374" s="44">
        <f t="shared" si="51"/>
        <v>185.17000000000002</v>
      </c>
      <c r="AB374" s="44">
        <f t="shared" si="52"/>
        <v>22</v>
      </c>
      <c r="AC374" s="44">
        <f t="shared" si="55"/>
        <v>276.83</v>
      </c>
      <c r="AD374" s="44">
        <f t="shared" si="54"/>
        <v>163.17000000000002</v>
      </c>
      <c r="AE374" s="1" t="s">
        <v>21</v>
      </c>
    </row>
    <row r="375" spans="1:31" x14ac:dyDescent="0.25">
      <c r="A375" s="1">
        <v>1</v>
      </c>
      <c r="B375" s="1" t="s">
        <v>365</v>
      </c>
      <c r="C375" s="1" t="s">
        <v>17</v>
      </c>
      <c r="D375" s="4">
        <v>40165</v>
      </c>
      <c r="E375" s="13">
        <v>21954.49</v>
      </c>
      <c r="F375" s="1" t="s">
        <v>30</v>
      </c>
      <c r="G375" s="1" t="s">
        <v>19</v>
      </c>
      <c r="H375" s="1">
        <v>20</v>
      </c>
      <c r="I375" s="2">
        <v>6128.94</v>
      </c>
      <c r="J375" s="2">
        <v>1097.72</v>
      </c>
      <c r="K375" s="2">
        <v>7226.66</v>
      </c>
      <c r="L375" s="13">
        <v>14727.830000000002</v>
      </c>
      <c r="M375" s="2">
        <v>1097.7245</v>
      </c>
      <c r="N375" s="2">
        <v>8324.3845000000001</v>
      </c>
      <c r="O375" s="13">
        <v>13630.105500000001</v>
      </c>
      <c r="P375" s="2">
        <v>1097.7245</v>
      </c>
      <c r="Q375" s="2">
        <v>9422.1090000000004</v>
      </c>
      <c r="R375" s="13">
        <v>12532.381000000001</v>
      </c>
      <c r="S375" s="2">
        <v>1097.7245</v>
      </c>
      <c r="T375" s="2">
        <v>10519.833500000001</v>
      </c>
      <c r="U375" s="13">
        <v>11434.656500000001</v>
      </c>
      <c r="V375" s="2">
        <f t="shared" si="46"/>
        <v>1097.7245</v>
      </c>
      <c r="W375" s="2">
        <f t="shared" si="47"/>
        <v>11617.558000000001</v>
      </c>
      <c r="X375" s="13">
        <f t="shared" si="48"/>
        <v>10336.932000000001</v>
      </c>
      <c r="Y375" s="44">
        <f t="shared" si="49"/>
        <v>1097.7245</v>
      </c>
      <c r="Z375" s="44">
        <f t="shared" si="50"/>
        <v>12715.282500000001</v>
      </c>
      <c r="AA375" s="44">
        <f t="shared" si="51"/>
        <v>9239.2075000000004</v>
      </c>
      <c r="AB375" s="44">
        <f t="shared" si="52"/>
        <v>1097.7245</v>
      </c>
      <c r="AC375" s="44">
        <f t="shared" si="55"/>
        <v>13813.007000000001</v>
      </c>
      <c r="AD375" s="44">
        <f t="shared" si="54"/>
        <v>8141.4830000000002</v>
      </c>
      <c r="AE375" s="1" t="s">
        <v>21</v>
      </c>
    </row>
    <row r="376" spans="1:31" x14ac:dyDescent="0.25">
      <c r="A376" s="1">
        <v>1</v>
      </c>
      <c r="B376" s="1" t="s">
        <v>363</v>
      </c>
      <c r="C376" s="1" t="s">
        <v>17</v>
      </c>
      <c r="D376" s="4">
        <v>40183</v>
      </c>
      <c r="E376" s="13">
        <v>27815.759999999998</v>
      </c>
      <c r="F376" s="1" t="s">
        <v>30</v>
      </c>
      <c r="G376" s="1" t="s">
        <v>19</v>
      </c>
      <c r="H376" s="1">
        <v>20</v>
      </c>
      <c r="I376" s="2">
        <v>7649.34</v>
      </c>
      <c r="J376" s="2">
        <v>1390.79</v>
      </c>
      <c r="K376" s="2">
        <v>9040.130000000001</v>
      </c>
      <c r="L376" s="13">
        <v>18775.629999999997</v>
      </c>
      <c r="M376" s="2">
        <v>1390.788</v>
      </c>
      <c r="N376" s="2">
        <v>10430.918000000001</v>
      </c>
      <c r="O376" s="13">
        <v>17384.841999999997</v>
      </c>
      <c r="P376" s="2">
        <v>1390.788</v>
      </c>
      <c r="Q376" s="2">
        <v>11821.706000000002</v>
      </c>
      <c r="R376" s="13">
        <v>15994.053999999996</v>
      </c>
      <c r="S376" s="2">
        <v>1390.788</v>
      </c>
      <c r="T376" s="2">
        <v>13212.494000000002</v>
      </c>
      <c r="U376" s="13">
        <v>14603.265999999996</v>
      </c>
      <c r="V376" s="2">
        <f t="shared" si="46"/>
        <v>1390.788</v>
      </c>
      <c r="W376" s="2">
        <f t="shared" si="47"/>
        <v>14603.282000000003</v>
      </c>
      <c r="X376" s="13">
        <f t="shared" si="48"/>
        <v>13212.477999999996</v>
      </c>
      <c r="Y376" s="44">
        <f t="shared" si="49"/>
        <v>1390.788</v>
      </c>
      <c r="Z376" s="44">
        <f t="shared" si="50"/>
        <v>15994.070000000003</v>
      </c>
      <c r="AA376" s="44">
        <f t="shared" si="51"/>
        <v>11821.689999999995</v>
      </c>
      <c r="AB376" s="44">
        <f t="shared" si="52"/>
        <v>1390.788</v>
      </c>
      <c r="AC376" s="44">
        <f t="shared" si="55"/>
        <v>17384.858000000004</v>
      </c>
      <c r="AD376" s="44">
        <f t="shared" si="54"/>
        <v>10430.901999999995</v>
      </c>
      <c r="AE376" s="1" t="s">
        <v>21</v>
      </c>
    </row>
    <row r="377" spans="1:31" x14ac:dyDescent="0.25">
      <c r="A377" s="1">
        <v>1</v>
      </c>
      <c r="B377" s="1" t="s">
        <v>366</v>
      </c>
      <c r="C377" s="1" t="s">
        <v>17</v>
      </c>
      <c r="D377" s="4">
        <v>40183</v>
      </c>
      <c r="E377" s="13">
        <v>1972.19</v>
      </c>
      <c r="F377" s="1" t="s">
        <v>30</v>
      </c>
      <c r="G377" s="1" t="s">
        <v>19</v>
      </c>
      <c r="H377" s="1">
        <v>20</v>
      </c>
      <c r="I377" s="2">
        <v>542.35</v>
      </c>
      <c r="J377" s="2">
        <v>98.61</v>
      </c>
      <c r="K377" s="2">
        <v>640.96</v>
      </c>
      <c r="L377" s="13">
        <v>1331.23</v>
      </c>
      <c r="M377" s="2">
        <v>98.609499999999997</v>
      </c>
      <c r="N377" s="2">
        <v>739.56950000000006</v>
      </c>
      <c r="O377" s="13">
        <v>1232.6205</v>
      </c>
      <c r="P377" s="2">
        <v>98.609499999999997</v>
      </c>
      <c r="Q377" s="2">
        <v>838.17900000000009</v>
      </c>
      <c r="R377" s="13">
        <v>1134.011</v>
      </c>
      <c r="S377" s="2">
        <v>98.609499999999997</v>
      </c>
      <c r="T377" s="2">
        <v>936.78850000000011</v>
      </c>
      <c r="U377" s="13">
        <v>1035.4014999999999</v>
      </c>
      <c r="V377" s="2">
        <f t="shared" si="46"/>
        <v>98.609499999999997</v>
      </c>
      <c r="W377" s="2">
        <f t="shared" si="47"/>
        <v>1035.3980000000001</v>
      </c>
      <c r="X377" s="13">
        <f t="shared" si="48"/>
        <v>936.79199999999992</v>
      </c>
      <c r="Y377" s="44">
        <f t="shared" si="49"/>
        <v>98.609499999999997</v>
      </c>
      <c r="Z377" s="44">
        <f t="shared" si="50"/>
        <v>1134.0075000000002</v>
      </c>
      <c r="AA377" s="44">
        <f t="shared" si="51"/>
        <v>838.18249999999989</v>
      </c>
      <c r="AB377" s="44">
        <f t="shared" si="52"/>
        <v>98.609499999999997</v>
      </c>
      <c r="AC377" s="44">
        <f t="shared" si="55"/>
        <v>1232.6170000000002</v>
      </c>
      <c r="AD377" s="44">
        <f t="shared" si="54"/>
        <v>739.57299999999987</v>
      </c>
      <c r="AE377" s="1" t="s">
        <v>21</v>
      </c>
    </row>
    <row r="378" spans="1:31" x14ac:dyDescent="0.25">
      <c r="A378" s="1">
        <v>1</v>
      </c>
      <c r="B378" s="1" t="s">
        <v>363</v>
      </c>
      <c r="C378" s="1" t="s">
        <v>17</v>
      </c>
      <c r="D378" s="4">
        <v>40218</v>
      </c>
      <c r="E378" s="13">
        <v>17075.13</v>
      </c>
      <c r="F378" s="1" t="s">
        <v>30</v>
      </c>
      <c r="G378" s="1" t="s">
        <v>19</v>
      </c>
      <c r="H378" s="1">
        <v>50</v>
      </c>
      <c r="I378" s="2">
        <v>1849.79</v>
      </c>
      <c r="J378" s="2">
        <v>341.5</v>
      </c>
      <c r="K378" s="2">
        <v>2191.29</v>
      </c>
      <c r="L378" s="13">
        <v>14883.84</v>
      </c>
      <c r="M378" s="2">
        <v>341.50260000000003</v>
      </c>
      <c r="N378" s="2">
        <v>2532.7925999999998</v>
      </c>
      <c r="O378" s="13">
        <v>14542.3374</v>
      </c>
      <c r="P378" s="2">
        <v>341.50260000000003</v>
      </c>
      <c r="Q378" s="2">
        <v>2874.2951999999996</v>
      </c>
      <c r="R378" s="13">
        <v>14200.834800000001</v>
      </c>
      <c r="S378" s="2">
        <v>341.50260000000003</v>
      </c>
      <c r="T378" s="2">
        <v>3215.7977999999994</v>
      </c>
      <c r="U378" s="13">
        <v>13859.332200000001</v>
      </c>
      <c r="V378" s="2">
        <f t="shared" si="46"/>
        <v>341.50260000000003</v>
      </c>
      <c r="W378" s="2">
        <f t="shared" si="47"/>
        <v>3557.3003999999992</v>
      </c>
      <c r="X378" s="13">
        <f t="shared" si="48"/>
        <v>13517.829600000001</v>
      </c>
      <c r="Y378" s="44">
        <f t="shared" si="49"/>
        <v>341.50260000000003</v>
      </c>
      <c r="Z378" s="44">
        <f t="shared" si="50"/>
        <v>3898.802999999999</v>
      </c>
      <c r="AA378" s="44">
        <f t="shared" si="51"/>
        <v>13176.327000000001</v>
      </c>
      <c r="AB378" s="44">
        <f t="shared" si="52"/>
        <v>341.50260000000003</v>
      </c>
      <c r="AC378" s="44">
        <f t="shared" si="55"/>
        <v>4240.3055999999988</v>
      </c>
      <c r="AD378" s="44">
        <f t="shared" si="54"/>
        <v>12834.824400000001</v>
      </c>
      <c r="AE378" s="1" t="s">
        <v>21</v>
      </c>
    </row>
    <row r="379" spans="1:31" x14ac:dyDescent="0.25">
      <c r="A379" s="1">
        <v>1</v>
      </c>
      <c r="B379" s="21" t="s">
        <v>367</v>
      </c>
      <c r="C379" s="1" t="s">
        <v>17</v>
      </c>
      <c r="D379" s="4">
        <v>40218</v>
      </c>
      <c r="E379" s="13">
        <v>849</v>
      </c>
      <c r="F379" s="1" t="s">
        <v>30</v>
      </c>
      <c r="G379" s="1" t="s">
        <v>19</v>
      </c>
      <c r="H379" s="1">
        <v>15</v>
      </c>
      <c r="I379" s="2">
        <v>306.58</v>
      </c>
      <c r="J379" s="2">
        <v>56.6</v>
      </c>
      <c r="K379" s="2">
        <v>363.18</v>
      </c>
      <c r="L379" s="13">
        <v>485.82</v>
      </c>
      <c r="M379" s="2">
        <v>56.6</v>
      </c>
      <c r="N379" s="2">
        <v>419.78000000000003</v>
      </c>
      <c r="O379" s="13">
        <v>429.21999999999997</v>
      </c>
      <c r="P379" s="2">
        <v>56.6</v>
      </c>
      <c r="Q379" s="2">
        <v>476.38000000000005</v>
      </c>
      <c r="R379" s="13">
        <v>372.61999999999995</v>
      </c>
      <c r="S379" s="2">
        <v>56.6</v>
      </c>
      <c r="T379" s="2">
        <v>532.98</v>
      </c>
      <c r="U379" s="13">
        <v>316.02</v>
      </c>
      <c r="V379" s="2">
        <f t="shared" si="46"/>
        <v>56.6</v>
      </c>
      <c r="W379" s="2">
        <f t="shared" si="47"/>
        <v>589.58000000000004</v>
      </c>
      <c r="X379" s="13">
        <f t="shared" si="48"/>
        <v>259.41999999999996</v>
      </c>
      <c r="Y379" s="44">
        <f t="shared" si="49"/>
        <v>56.6</v>
      </c>
      <c r="Z379" s="44">
        <f t="shared" si="50"/>
        <v>646.18000000000006</v>
      </c>
      <c r="AA379" s="44">
        <f t="shared" si="51"/>
        <v>202.81999999999994</v>
      </c>
      <c r="AB379" s="44">
        <f t="shared" si="52"/>
        <v>56.6</v>
      </c>
      <c r="AC379" s="44">
        <f t="shared" si="55"/>
        <v>702.78000000000009</v>
      </c>
      <c r="AD379" s="44">
        <f t="shared" si="54"/>
        <v>146.21999999999991</v>
      </c>
      <c r="AE379" s="1" t="s">
        <v>21</v>
      </c>
    </row>
    <row r="380" spans="1:31" x14ac:dyDescent="0.25">
      <c r="A380" s="1">
        <v>1</v>
      </c>
      <c r="B380" s="1" t="s">
        <v>368</v>
      </c>
      <c r="C380" s="1" t="s">
        <v>17</v>
      </c>
      <c r="D380" s="4">
        <v>40225</v>
      </c>
      <c r="E380" s="13">
        <v>3900</v>
      </c>
      <c r="F380" s="1" t="s">
        <v>18</v>
      </c>
      <c r="G380" s="1" t="s">
        <v>19</v>
      </c>
      <c r="H380" s="1">
        <v>2</v>
      </c>
      <c r="I380" s="2">
        <v>3900</v>
      </c>
      <c r="J380" s="2">
        <v>0</v>
      </c>
      <c r="K380" s="2">
        <v>3900</v>
      </c>
      <c r="L380" s="13">
        <v>0</v>
      </c>
      <c r="M380" s="2">
        <v>0</v>
      </c>
      <c r="N380" s="2">
        <v>3900</v>
      </c>
      <c r="O380" s="13">
        <v>0</v>
      </c>
      <c r="P380" s="2">
        <v>0</v>
      </c>
      <c r="Q380" s="2">
        <v>3900</v>
      </c>
      <c r="R380" s="13">
        <v>0</v>
      </c>
      <c r="T380" s="2">
        <v>3900</v>
      </c>
      <c r="U380" s="13">
        <v>0</v>
      </c>
      <c r="V380" s="2">
        <f t="shared" si="46"/>
        <v>0</v>
      </c>
      <c r="W380" s="2">
        <f t="shared" si="47"/>
        <v>3900</v>
      </c>
      <c r="X380" s="13">
        <f t="shared" si="48"/>
        <v>0</v>
      </c>
      <c r="Y380" s="44">
        <f t="shared" si="49"/>
        <v>0</v>
      </c>
      <c r="Z380" s="44">
        <f t="shared" si="50"/>
        <v>3900</v>
      </c>
      <c r="AA380" s="44">
        <f t="shared" si="51"/>
        <v>0</v>
      </c>
      <c r="AB380" s="44">
        <f t="shared" si="52"/>
        <v>0</v>
      </c>
      <c r="AC380" s="44">
        <f t="shared" si="55"/>
        <v>3900</v>
      </c>
      <c r="AD380" s="44">
        <f t="shared" si="54"/>
        <v>0</v>
      </c>
      <c r="AE380" s="1" t="s">
        <v>21</v>
      </c>
    </row>
    <row r="381" spans="1:31" x14ac:dyDescent="0.25">
      <c r="A381" s="1">
        <v>1</v>
      </c>
      <c r="B381" s="1" t="s">
        <v>369</v>
      </c>
      <c r="C381" s="1" t="s">
        <v>17</v>
      </c>
      <c r="D381" s="4">
        <v>40238</v>
      </c>
      <c r="E381" s="13">
        <v>43746.58</v>
      </c>
      <c r="F381" s="1" t="s">
        <v>18</v>
      </c>
      <c r="G381" s="1" t="s">
        <v>19</v>
      </c>
      <c r="H381" s="1">
        <v>20</v>
      </c>
      <c r="I381" s="2">
        <v>11665.76</v>
      </c>
      <c r="J381" s="2">
        <v>2187.33</v>
      </c>
      <c r="K381" s="2">
        <v>13853.09</v>
      </c>
      <c r="L381" s="13">
        <v>29893.49</v>
      </c>
      <c r="M381" s="2">
        <v>2187.3290000000002</v>
      </c>
      <c r="N381" s="2">
        <v>16040.419</v>
      </c>
      <c r="O381" s="13">
        <v>27706.161</v>
      </c>
      <c r="P381" s="2">
        <v>2187.3290000000002</v>
      </c>
      <c r="Q381" s="2">
        <v>18227.748</v>
      </c>
      <c r="R381" s="13">
        <v>25518.832000000002</v>
      </c>
      <c r="S381" s="2">
        <v>2187.3290000000002</v>
      </c>
      <c r="T381" s="2">
        <v>20415.077000000001</v>
      </c>
      <c r="U381" s="13">
        <v>23331.503000000001</v>
      </c>
      <c r="V381" s="2">
        <f t="shared" si="46"/>
        <v>2187.3290000000002</v>
      </c>
      <c r="W381" s="2">
        <f t="shared" si="47"/>
        <v>22602.406000000003</v>
      </c>
      <c r="X381" s="13">
        <f t="shared" si="48"/>
        <v>21144.173999999999</v>
      </c>
      <c r="Y381" s="44">
        <f t="shared" si="49"/>
        <v>2187.3290000000002</v>
      </c>
      <c r="Z381" s="44">
        <f t="shared" si="50"/>
        <v>24789.735000000004</v>
      </c>
      <c r="AA381" s="44">
        <f t="shared" si="51"/>
        <v>18956.844999999998</v>
      </c>
      <c r="AB381" s="44">
        <f t="shared" si="52"/>
        <v>2187.3290000000002</v>
      </c>
      <c r="AC381" s="44">
        <f t="shared" si="55"/>
        <v>26977.064000000006</v>
      </c>
      <c r="AD381" s="44">
        <f t="shared" si="54"/>
        <v>16769.515999999996</v>
      </c>
      <c r="AE381" s="1" t="s">
        <v>21</v>
      </c>
    </row>
    <row r="382" spans="1:31" x14ac:dyDescent="0.25">
      <c r="A382" s="1">
        <v>1</v>
      </c>
      <c r="B382" s="1" t="s">
        <v>363</v>
      </c>
      <c r="C382" s="1" t="s">
        <v>17</v>
      </c>
      <c r="D382" s="4">
        <v>40254</v>
      </c>
      <c r="E382" s="13">
        <v>2809.96</v>
      </c>
      <c r="F382" s="1" t="s">
        <v>30</v>
      </c>
      <c r="G382" s="1" t="s">
        <v>19</v>
      </c>
      <c r="H382" s="1">
        <v>50</v>
      </c>
      <c r="I382" s="2">
        <v>299.73</v>
      </c>
      <c r="J382" s="2">
        <v>56.2</v>
      </c>
      <c r="K382" s="2">
        <v>355.93</v>
      </c>
      <c r="L382" s="13">
        <v>2454.0300000000002</v>
      </c>
      <c r="M382" s="2">
        <v>56.199199999999998</v>
      </c>
      <c r="N382" s="2">
        <v>412.12920000000003</v>
      </c>
      <c r="O382" s="13">
        <v>2397.8308000000002</v>
      </c>
      <c r="P382" s="2">
        <v>56.199199999999998</v>
      </c>
      <c r="Q382" s="2">
        <v>468.32840000000004</v>
      </c>
      <c r="R382" s="13">
        <v>2341.6316000000002</v>
      </c>
      <c r="S382" s="2">
        <v>56.199199999999998</v>
      </c>
      <c r="T382" s="2">
        <v>524.52760000000001</v>
      </c>
      <c r="U382" s="13">
        <v>2285.4324000000001</v>
      </c>
      <c r="V382" s="2">
        <f t="shared" si="46"/>
        <v>56.199199999999998</v>
      </c>
      <c r="W382" s="2">
        <f t="shared" si="47"/>
        <v>580.72680000000003</v>
      </c>
      <c r="X382" s="13">
        <f t="shared" si="48"/>
        <v>2229.2332000000001</v>
      </c>
      <c r="Y382" s="44">
        <f t="shared" si="49"/>
        <v>56.199199999999998</v>
      </c>
      <c r="Z382" s="44">
        <f t="shared" si="50"/>
        <v>636.92600000000004</v>
      </c>
      <c r="AA382" s="44">
        <f t="shared" si="51"/>
        <v>2173.0340000000001</v>
      </c>
      <c r="AB382" s="44">
        <f t="shared" si="52"/>
        <v>56.199199999999998</v>
      </c>
      <c r="AC382" s="44">
        <f t="shared" si="55"/>
        <v>693.12520000000006</v>
      </c>
      <c r="AD382" s="44">
        <f t="shared" si="54"/>
        <v>2116.8348000000001</v>
      </c>
      <c r="AE382" s="1" t="s">
        <v>21</v>
      </c>
    </row>
    <row r="383" spans="1:31" x14ac:dyDescent="0.25">
      <c r="A383" s="1">
        <v>1</v>
      </c>
      <c r="B383" s="1" t="s">
        <v>370</v>
      </c>
      <c r="C383" s="1" t="s">
        <v>17</v>
      </c>
      <c r="D383" s="4">
        <v>40254</v>
      </c>
      <c r="E383" s="13">
        <v>750</v>
      </c>
      <c r="F383" s="1" t="s">
        <v>30</v>
      </c>
      <c r="G383" s="1" t="s">
        <v>19</v>
      </c>
      <c r="H383" s="1">
        <v>10</v>
      </c>
      <c r="I383" s="2">
        <v>400</v>
      </c>
      <c r="J383" s="2">
        <v>75</v>
      </c>
      <c r="K383" s="2">
        <v>475</v>
      </c>
      <c r="L383" s="13">
        <v>275</v>
      </c>
      <c r="M383" s="2">
        <v>75</v>
      </c>
      <c r="N383" s="2">
        <v>550</v>
      </c>
      <c r="O383" s="13">
        <v>200</v>
      </c>
      <c r="P383" s="2">
        <v>75</v>
      </c>
      <c r="Q383" s="2">
        <v>625</v>
      </c>
      <c r="R383" s="13">
        <v>125</v>
      </c>
      <c r="S383" s="2">
        <v>75</v>
      </c>
      <c r="T383" s="2">
        <v>700</v>
      </c>
      <c r="U383" s="13">
        <v>50</v>
      </c>
      <c r="V383" s="2">
        <v>50</v>
      </c>
      <c r="W383" s="2">
        <f t="shared" si="47"/>
        <v>750</v>
      </c>
      <c r="X383" s="13">
        <f t="shared" si="48"/>
        <v>0</v>
      </c>
      <c r="Y383" s="44">
        <f t="shared" si="49"/>
        <v>0</v>
      </c>
      <c r="Z383" s="44">
        <f t="shared" si="50"/>
        <v>750</v>
      </c>
      <c r="AA383" s="44">
        <f t="shared" si="51"/>
        <v>0</v>
      </c>
      <c r="AB383" s="44">
        <f t="shared" si="52"/>
        <v>0</v>
      </c>
      <c r="AC383" s="44">
        <f t="shared" si="55"/>
        <v>750</v>
      </c>
      <c r="AD383" s="44">
        <f t="shared" si="54"/>
        <v>0</v>
      </c>
      <c r="AE383" s="1" t="s">
        <v>21</v>
      </c>
    </row>
    <row r="384" spans="1:31" x14ac:dyDescent="0.25">
      <c r="A384" s="1">
        <v>1</v>
      </c>
      <c r="B384" s="1" t="s">
        <v>369</v>
      </c>
      <c r="C384" s="1" t="s">
        <v>17</v>
      </c>
      <c r="D384" s="4">
        <v>40260</v>
      </c>
      <c r="E384" s="13">
        <v>34543.31</v>
      </c>
      <c r="F384" s="1" t="s">
        <v>18</v>
      </c>
      <c r="G384" s="1" t="s">
        <v>19</v>
      </c>
      <c r="H384" s="1">
        <v>20</v>
      </c>
      <c r="I384" s="2">
        <v>9211.57</v>
      </c>
      <c r="J384" s="2">
        <v>1727.17</v>
      </c>
      <c r="K384" s="2">
        <v>10938.74</v>
      </c>
      <c r="L384" s="13">
        <v>23604.57</v>
      </c>
      <c r="M384" s="2">
        <v>1727.1654999999998</v>
      </c>
      <c r="N384" s="2">
        <v>12665.905499999999</v>
      </c>
      <c r="O384" s="13">
        <v>21877.404499999997</v>
      </c>
      <c r="P384" s="2">
        <v>1727.1654999999998</v>
      </c>
      <c r="Q384" s="2">
        <v>14393.070999999998</v>
      </c>
      <c r="R384" s="13">
        <v>20150.239000000001</v>
      </c>
      <c r="S384" s="2">
        <v>1727.1654999999998</v>
      </c>
      <c r="T384" s="2">
        <v>16120.236499999997</v>
      </c>
      <c r="U384" s="13">
        <v>18423.073499999999</v>
      </c>
      <c r="V384" s="2">
        <f t="shared" si="46"/>
        <v>1727.1654999999998</v>
      </c>
      <c r="W384" s="2">
        <f t="shared" si="47"/>
        <v>17847.401999999998</v>
      </c>
      <c r="X384" s="13">
        <f t="shared" si="48"/>
        <v>16695.907999999999</v>
      </c>
      <c r="Y384" s="44">
        <f t="shared" si="49"/>
        <v>1727.1654999999998</v>
      </c>
      <c r="Z384" s="44">
        <f t="shared" si="50"/>
        <v>19574.567499999997</v>
      </c>
      <c r="AA384" s="44">
        <f t="shared" si="51"/>
        <v>14968.7425</v>
      </c>
      <c r="AB384" s="44">
        <f t="shared" si="52"/>
        <v>1727.1654999999998</v>
      </c>
      <c r="AC384" s="44">
        <f t="shared" si="55"/>
        <v>21301.732999999997</v>
      </c>
      <c r="AD384" s="44">
        <f t="shared" si="54"/>
        <v>13241.577000000001</v>
      </c>
      <c r="AE384" s="1" t="s">
        <v>21</v>
      </c>
    </row>
    <row r="385" spans="1:31" x14ac:dyDescent="0.25">
      <c r="A385" s="1">
        <v>1</v>
      </c>
      <c r="B385" s="1" t="s">
        <v>371</v>
      </c>
      <c r="C385" s="1" t="s">
        <v>17</v>
      </c>
      <c r="D385" s="4">
        <v>40268</v>
      </c>
      <c r="E385" s="13">
        <v>849</v>
      </c>
      <c r="F385" s="1" t="s">
        <v>30</v>
      </c>
      <c r="G385" s="1" t="s">
        <v>19</v>
      </c>
      <c r="H385" s="1">
        <v>15</v>
      </c>
      <c r="I385" s="2">
        <v>301.87</v>
      </c>
      <c r="J385" s="2">
        <v>56.6</v>
      </c>
      <c r="K385" s="2">
        <v>358.47</v>
      </c>
      <c r="L385" s="13">
        <v>490.53</v>
      </c>
      <c r="M385" s="2">
        <v>56.6</v>
      </c>
      <c r="N385" s="2">
        <v>415.07000000000005</v>
      </c>
      <c r="O385" s="13">
        <v>433.92999999999995</v>
      </c>
      <c r="P385" s="2">
        <v>56.6</v>
      </c>
      <c r="Q385" s="2">
        <v>471.67000000000007</v>
      </c>
      <c r="R385" s="13">
        <v>377.32999999999993</v>
      </c>
      <c r="S385" s="2">
        <v>56.6</v>
      </c>
      <c r="T385" s="2">
        <v>528.2700000000001</v>
      </c>
      <c r="U385" s="13">
        <v>320.7299999999999</v>
      </c>
      <c r="V385" s="2">
        <f t="shared" si="46"/>
        <v>56.6</v>
      </c>
      <c r="W385" s="2">
        <f t="shared" si="47"/>
        <v>584.87000000000012</v>
      </c>
      <c r="X385" s="13">
        <f t="shared" si="48"/>
        <v>264.12999999999988</v>
      </c>
      <c r="Y385" s="44">
        <f t="shared" si="49"/>
        <v>56.6</v>
      </c>
      <c r="Z385" s="44">
        <f t="shared" si="50"/>
        <v>641.47000000000014</v>
      </c>
      <c r="AA385" s="44">
        <f t="shared" si="51"/>
        <v>207.52999999999986</v>
      </c>
      <c r="AB385" s="44">
        <f t="shared" si="52"/>
        <v>56.6</v>
      </c>
      <c r="AC385" s="44">
        <f t="shared" si="55"/>
        <v>698.07000000000016</v>
      </c>
      <c r="AD385" s="44">
        <f t="shared" si="54"/>
        <v>150.92999999999984</v>
      </c>
      <c r="AE385" s="1" t="s">
        <v>21</v>
      </c>
    </row>
    <row r="386" spans="1:31" x14ac:dyDescent="0.25">
      <c r="A386" s="1">
        <v>1</v>
      </c>
      <c r="B386" s="1" t="s">
        <v>372</v>
      </c>
      <c r="C386" s="1" t="s">
        <v>17</v>
      </c>
      <c r="D386" s="4">
        <v>40274</v>
      </c>
      <c r="E386" s="13">
        <v>14218.78</v>
      </c>
      <c r="F386" s="1" t="s">
        <v>18</v>
      </c>
      <c r="G386" s="1" t="s">
        <v>19</v>
      </c>
      <c r="H386" s="1">
        <v>20</v>
      </c>
      <c r="I386" s="2">
        <v>3732.43</v>
      </c>
      <c r="J386" s="2">
        <v>710.94</v>
      </c>
      <c r="K386" s="2">
        <v>4443.37</v>
      </c>
      <c r="L386" s="13">
        <v>9775.41</v>
      </c>
      <c r="M386" s="2">
        <v>710.93900000000008</v>
      </c>
      <c r="N386" s="2">
        <v>5154.3090000000002</v>
      </c>
      <c r="O386" s="13">
        <v>9064.4710000000014</v>
      </c>
      <c r="P386" s="2">
        <v>710.93900000000008</v>
      </c>
      <c r="Q386" s="2">
        <v>5865.2480000000005</v>
      </c>
      <c r="R386" s="13">
        <v>8353.5319999999992</v>
      </c>
      <c r="S386" s="2">
        <v>710.93900000000008</v>
      </c>
      <c r="T386" s="2">
        <v>6576.1870000000008</v>
      </c>
      <c r="U386" s="13">
        <v>7642.5929999999998</v>
      </c>
      <c r="V386" s="2">
        <f t="shared" si="46"/>
        <v>710.93900000000008</v>
      </c>
      <c r="W386" s="2">
        <f t="shared" si="47"/>
        <v>7287.1260000000011</v>
      </c>
      <c r="X386" s="13">
        <f t="shared" si="48"/>
        <v>6931.6539999999995</v>
      </c>
      <c r="Y386" s="44">
        <f t="shared" si="49"/>
        <v>710.93900000000008</v>
      </c>
      <c r="Z386" s="44">
        <f t="shared" si="50"/>
        <v>7998.0650000000014</v>
      </c>
      <c r="AA386" s="44">
        <f t="shared" si="51"/>
        <v>6220.7149999999992</v>
      </c>
      <c r="AB386" s="44">
        <f t="shared" si="52"/>
        <v>710.93900000000008</v>
      </c>
      <c r="AC386" s="44">
        <f t="shared" si="55"/>
        <v>8709.0040000000008</v>
      </c>
      <c r="AD386" s="44">
        <f t="shared" si="54"/>
        <v>5509.7759999999998</v>
      </c>
      <c r="AE386" s="1" t="s">
        <v>21</v>
      </c>
    </row>
    <row r="387" spans="1:31" x14ac:dyDescent="0.25">
      <c r="A387" s="1">
        <v>1</v>
      </c>
      <c r="B387" s="1" t="s">
        <v>372</v>
      </c>
      <c r="C387" s="1" t="s">
        <v>17</v>
      </c>
      <c r="D387" s="4">
        <v>40274</v>
      </c>
      <c r="E387" s="13">
        <v>14218.77</v>
      </c>
      <c r="F387" s="1" t="s">
        <v>18</v>
      </c>
      <c r="G387" s="1" t="s">
        <v>19</v>
      </c>
      <c r="H387" s="1">
        <v>20</v>
      </c>
      <c r="I387" s="2">
        <v>3732.43</v>
      </c>
      <c r="J387" s="2">
        <v>710.94</v>
      </c>
      <c r="K387" s="2">
        <v>4443.37</v>
      </c>
      <c r="L387" s="13">
        <v>9775.4000000000015</v>
      </c>
      <c r="M387" s="2">
        <v>710.93849999999998</v>
      </c>
      <c r="N387" s="2">
        <v>5154.3085000000001</v>
      </c>
      <c r="O387" s="13">
        <v>9064.4615000000013</v>
      </c>
      <c r="P387" s="2">
        <v>710.93849999999998</v>
      </c>
      <c r="Q387" s="2">
        <v>5865.2470000000003</v>
      </c>
      <c r="R387" s="13">
        <v>8353.523000000001</v>
      </c>
      <c r="S387" s="2">
        <v>710.93849999999998</v>
      </c>
      <c r="T387" s="2">
        <v>6576.1855000000005</v>
      </c>
      <c r="U387" s="13">
        <v>7642.5844999999999</v>
      </c>
      <c r="V387" s="2">
        <f t="shared" si="46"/>
        <v>710.93849999999998</v>
      </c>
      <c r="W387" s="2">
        <f t="shared" si="47"/>
        <v>7287.1240000000007</v>
      </c>
      <c r="X387" s="13">
        <f t="shared" si="48"/>
        <v>6931.6459999999997</v>
      </c>
      <c r="Y387" s="44">
        <f t="shared" si="49"/>
        <v>710.93849999999998</v>
      </c>
      <c r="Z387" s="44">
        <f t="shared" si="50"/>
        <v>7998.0625000000009</v>
      </c>
      <c r="AA387" s="44">
        <f t="shared" si="51"/>
        <v>6220.7074999999995</v>
      </c>
      <c r="AB387" s="44">
        <f t="shared" si="52"/>
        <v>710.93849999999998</v>
      </c>
      <c r="AC387" s="44">
        <f t="shared" si="55"/>
        <v>8709.0010000000002</v>
      </c>
      <c r="AD387" s="44">
        <f t="shared" si="54"/>
        <v>5509.7690000000002</v>
      </c>
      <c r="AE387" s="1" t="s">
        <v>21</v>
      </c>
    </row>
    <row r="388" spans="1:31" x14ac:dyDescent="0.25">
      <c r="A388" s="1">
        <v>1</v>
      </c>
      <c r="B388" s="1" t="s">
        <v>372</v>
      </c>
      <c r="C388" s="1" t="s">
        <v>17</v>
      </c>
      <c r="D388" s="4">
        <v>40294</v>
      </c>
      <c r="E388" s="13">
        <v>34638.870000000003</v>
      </c>
      <c r="F388" s="1" t="s">
        <v>18</v>
      </c>
      <c r="G388" s="1" t="s">
        <v>19</v>
      </c>
      <c r="H388" s="1">
        <v>20</v>
      </c>
      <c r="I388" s="2">
        <v>9092.69</v>
      </c>
      <c r="J388" s="2">
        <v>1731.94</v>
      </c>
      <c r="K388" s="2">
        <v>10824.630000000001</v>
      </c>
      <c r="L388" s="13">
        <v>23814.240000000002</v>
      </c>
      <c r="M388" s="2">
        <v>1731.9435000000003</v>
      </c>
      <c r="N388" s="2">
        <v>12556.573500000002</v>
      </c>
      <c r="O388" s="13">
        <v>22082.2965</v>
      </c>
      <c r="P388" s="2">
        <v>1731.9435000000003</v>
      </c>
      <c r="Q388" s="2">
        <v>14288.517000000003</v>
      </c>
      <c r="R388" s="13">
        <v>20350.352999999999</v>
      </c>
      <c r="S388" s="2">
        <v>1731.9435000000003</v>
      </c>
      <c r="T388" s="2">
        <v>16020.460500000005</v>
      </c>
      <c r="U388" s="13">
        <v>18618.409499999998</v>
      </c>
      <c r="V388" s="2">
        <f t="shared" si="46"/>
        <v>1731.9435000000003</v>
      </c>
      <c r="W388" s="2">
        <f t="shared" si="47"/>
        <v>17752.404000000006</v>
      </c>
      <c r="X388" s="13">
        <f t="shared" si="48"/>
        <v>16886.465999999997</v>
      </c>
      <c r="Y388" s="44">
        <f t="shared" si="49"/>
        <v>1731.9435000000003</v>
      </c>
      <c r="Z388" s="44">
        <f t="shared" si="50"/>
        <v>19484.347500000007</v>
      </c>
      <c r="AA388" s="44">
        <f t="shared" si="51"/>
        <v>15154.522499999995</v>
      </c>
      <c r="AB388" s="44">
        <f t="shared" si="52"/>
        <v>1731.9435000000003</v>
      </c>
      <c r="AC388" s="44">
        <f t="shared" si="55"/>
        <v>21216.291000000008</v>
      </c>
      <c r="AD388" s="44">
        <f t="shared" si="54"/>
        <v>13422.578999999994</v>
      </c>
      <c r="AE388" s="1" t="s">
        <v>21</v>
      </c>
    </row>
    <row r="389" spans="1:31" x14ac:dyDescent="0.25">
      <c r="A389" s="1">
        <v>1</v>
      </c>
      <c r="B389" s="1" t="s">
        <v>369</v>
      </c>
      <c r="C389" s="1" t="s">
        <v>17</v>
      </c>
      <c r="D389" s="4">
        <v>40303</v>
      </c>
      <c r="E389" s="13">
        <v>12714.8</v>
      </c>
      <c r="F389" s="1" t="s">
        <v>18</v>
      </c>
      <c r="G389" s="1" t="s">
        <v>19</v>
      </c>
      <c r="H389" s="1">
        <v>20</v>
      </c>
      <c r="I389" s="2">
        <v>3284.66</v>
      </c>
      <c r="J389" s="2">
        <v>635.74</v>
      </c>
      <c r="K389" s="2">
        <v>3920.3999999999996</v>
      </c>
      <c r="L389" s="13">
        <v>8794.4</v>
      </c>
      <c r="M389" s="2">
        <v>635.74</v>
      </c>
      <c r="N389" s="2">
        <v>4556.1399999999994</v>
      </c>
      <c r="O389" s="13">
        <v>8158.66</v>
      </c>
      <c r="P389" s="2">
        <v>635.74</v>
      </c>
      <c r="Q389" s="2">
        <v>5191.8799999999992</v>
      </c>
      <c r="R389" s="13">
        <v>7522.92</v>
      </c>
      <c r="S389" s="2">
        <v>635.74</v>
      </c>
      <c r="T389" s="2">
        <v>5827.619999999999</v>
      </c>
      <c r="U389" s="13">
        <v>6887.18</v>
      </c>
      <c r="V389" s="2">
        <f t="shared" si="46"/>
        <v>635.74</v>
      </c>
      <c r="W389" s="2">
        <f t="shared" si="47"/>
        <v>6463.3599999999988</v>
      </c>
      <c r="X389" s="13">
        <f t="shared" si="48"/>
        <v>6251.4400000000005</v>
      </c>
      <c r="Y389" s="44">
        <f t="shared" si="49"/>
        <v>635.74</v>
      </c>
      <c r="Z389" s="44">
        <f t="shared" si="50"/>
        <v>7099.0999999999985</v>
      </c>
      <c r="AA389" s="44">
        <f t="shared" si="51"/>
        <v>5615.7000000000007</v>
      </c>
      <c r="AB389" s="44">
        <f t="shared" si="52"/>
        <v>635.74</v>
      </c>
      <c r="AC389" s="44">
        <f t="shared" si="55"/>
        <v>7734.8399999999983</v>
      </c>
      <c r="AD389" s="44">
        <f t="shared" si="54"/>
        <v>4979.9600000000009</v>
      </c>
      <c r="AE389" s="1" t="s">
        <v>21</v>
      </c>
    </row>
    <row r="390" spans="1:31" x14ac:dyDescent="0.25">
      <c r="A390" s="1">
        <v>1</v>
      </c>
      <c r="B390" s="1" t="s">
        <v>373</v>
      </c>
      <c r="C390" s="1" t="s">
        <v>17</v>
      </c>
      <c r="D390" s="4">
        <v>40310</v>
      </c>
      <c r="E390" s="13">
        <v>419.99</v>
      </c>
      <c r="F390" s="1" t="s">
        <v>30</v>
      </c>
      <c r="G390" s="1" t="s">
        <v>19</v>
      </c>
      <c r="H390" s="1">
        <v>5</v>
      </c>
      <c r="I390" s="2">
        <v>419.99</v>
      </c>
      <c r="J390" s="2">
        <v>0</v>
      </c>
      <c r="K390" s="2">
        <v>419.99</v>
      </c>
      <c r="L390" s="13">
        <v>0</v>
      </c>
      <c r="M390" s="2">
        <v>0</v>
      </c>
      <c r="N390" s="2">
        <v>419.99</v>
      </c>
      <c r="O390" s="13">
        <v>0</v>
      </c>
      <c r="P390" s="2">
        <v>0</v>
      </c>
      <c r="Q390" s="2">
        <v>419.99</v>
      </c>
      <c r="R390" s="13">
        <v>0</v>
      </c>
      <c r="T390" s="2">
        <v>419.99</v>
      </c>
      <c r="U390" s="13">
        <v>0</v>
      </c>
      <c r="V390" s="2">
        <f t="shared" si="46"/>
        <v>0</v>
      </c>
      <c r="W390" s="2">
        <f t="shared" si="47"/>
        <v>419.99</v>
      </c>
      <c r="X390" s="13">
        <f t="shared" si="48"/>
        <v>0</v>
      </c>
      <c r="Y390" s="44">
        <f t="shared" si="49"/>
        <v>0</v>
      </c>
      <c r="Z390" s="44">
        <f t="shared" si="50"/>
        <v>419.99</v>
      </c>
      <c r="AA390" s="44">
        <f t="shared" si="51"/>
        <v>0</v>
      </c>
      <c r="AB390" s="44">
        <f t="shared" si="52"/>
        <v>0</v>
      </c>
      <c r="AC390" s="44">
        <f t="shared" si="55"/>
        <v>419.99</v>
      </c>
      <c r="AD390" s="44">
        <f t="shared" si="54"/>
        <v>0</v>
      </c>
      <c r="AE390" s="1" t="s">
        <v>21</v>
      </c>
    </row>
    <row r="391" spans="1:31" x14ac:dyDescent="0.25">
      <c r="A391" s="1">
        <v>1</v>
      </c>
      <c r="B391" s="1" t="s">
        <v>372</v>
      </c>
      <c r="C391" s="1" t="s">
        <v>17</v>
      </c>
      <c r="D391" s="4">
        <v>40323</v>
      </c>
      <c r="E391" s="13">
        <v>7008.49</v>
      </c>
      <c r="F391" s="1" t="s">
        <v>18</v>
      </c>
      <c r="G391" s="1" t="s">
        <v>19</v>
      </c>
      <c r="H391" s="1">
        <v>10</v>
      </c>
      <c r="I391" s="2">
        <v>3621.06</v>
      </c>
      <c r="J391" s="2">
        <v>700.85</v>
      </c>
      <c r="K391" s="2">
        <v>4321.91</v>
      </c>
      <c r="L391" s="13">
        <v>2686.58</v>
      </c>
      <c r="M391" s="2">
        <v>700.84899999999993</v>
      </c>
      <c r="N391" s="2">
        <v>5022.759</v>
      </c>
      <c r="O391" s="13">
        <v>1985.7309999999998</v>
      </c>
      <c r="P391" s="2">
        <v>700.84899999999993</v>
      </c>
      <c r="Q391" s="2">
        <v>5723.6080000000002</v>
      </c>
      <c r="R391" s="13">
        <v>1284.8819999999996</v>
      </c>
      <c r="S391" s="2">
        <v>700.84899999999993</v>
      </c>
      <c r="T391" s="2">
        <v>6424.4570000000003</v>
      </c>
      <c r="U391" s="13">
        <v>584.03299999999945</v>
      </c>
      <c r="V391" s="2">
        <v>584.03</v>
      </c>
      <c r="W391" s="2">
        <f t="shared" si="47"/>
        <v>7008.4870000000001</v>
      </c>
      <c r="X391" s="13">
        <f t="shared" si="48"/>
        <v>2.9999999997016857E-3</v>
      </c>
      <c r="Y391" s="44">
        <v>0</v>
      </c>
      <c r="Z391" s="44">
        <f t="shared" si="50"/>
        <v>7008.4870000000001</v>
      </c>
      <c r="AA391" s="44">
        <f t="shared" si="51"/>
        <v>2.9999999997016857E-3</v>
      </c>
      <c r="AB391" s="44">
        <v>0</v>
      </c>
      <c r="AC391" s="44">
        <v>0</v>
      </c>
      <c r="AD391" s="44">
        <f t="shared" si="54"/>
        <v>7008.49</v>
      </c>
      <c r="AE391" s="1" t="s">
        <v>21</v>
      </c>
    </row>
    <row r="392" spans="1:31" x14ac:dyDescent="0.25">
      <c r="A392" s="1">
        <v>1</v>
      </c>
      <c r="B392" s="1" t="s">
        <v>374</v>
      </c>
      <c r="C392" s="1" t="s">
        <v>17</v>
      </c>
      <c r="D392" s="4">
        <v>40402</v>
      </c>
      <c r="E392" s="13">
        <v>2107.19</v>
      </c>
      <c r="F392" s="1" t="s">
        <v>30</v>
      </c>
      <c r="G392" s="1" t="s">
        <v>19</v>
      </c>
      <c r="H392" s="1">
        <v>10</v>
      </c>
      <c r="I392" s="2">
        <v>1036.04</v>
      </c>
      <c r="J392" s="2">
        <v>210.72</v>
      </c>
      <c r="K392" s="2">
        <v>1246.76</v>
      </c>
      <c r="L392" s="13">
        <v>860.43000000000006</v>
      </c>
      <c r="M392" s="2">
        <v>210.71899999999999</v>
      </c>
      <c r="N392" s="2">
        <v>1457.479</v>
      </c>
      <c r="O392" s="13">
        <v>649.71100000000001</v>
      </c>
      <c r="P392" s="2">
        <v>210.71899999999999</v>
      </c>
      <c r="Q392" s="2">
        <v>1668.1980000000001</v>
      </c>
      <c r="R392" s="13">
        <v>438.99199999999996</v>
      </c>
      <c r="S392" s="2">
        <v>210.71899999999999</v>
      </c>
      <c r="T392" s="2">
        <v>1878.9170000000001</v>
      </c>
      <c r="U392" s="13">
        <v>228.27299999999991</v>
      </c>
      <c r="V392" s="2">
        <f t="shared" si="46"/>
        <v>210.71899999999999</v>
      </c>
      <c r="W392" s="2">
        <f t="shared" si="47"/>
        <v>2089.636</v>
      </c>
      <c r="X392" s="13">
        <f t="shared" si="48"/>
        <v>17.554000000000087</v>
      </c>
      <c r="Y392" s="44">
        <v>0</v>
      </c>
      <c r="Z392" s="44">
        <f t="shared" si="50"/>
        <v>2089.636</v>
      </c>
      <c r="AA392" s="44">
        <f t="shared" si="51"/>
        <v>17.554000000000087</v>
      </c>
      <c r="AB392" s="44">
        <v>17.55</v>
      </c>
      <c r="AC392" s="44">
        <f t="shared" si="55"/>
        <v>2107.1860000000001</v>
      </c>
      <c r="AD392" s="44">
        <f t="shared" si="54"/>
        <v>3.9999999999054126E-3</v>
      </c>
      <c r="AE392" s="1" t="s">
        <v>21</v>
      </c>
    </row>
    <row r="393" spans="1:31" x14ac:dyDescent="0.25">
      <c r="A393" s="1">
        <v>1</v>
      </c>
      <c r="B393" s="1" t="s">
        <v>376</v>
      </c>
      <c r="C393" s="1" t="s">
        <v>17</v>
      </c>
      <c r="D393" s="4">
        <v>40498</v>
      </c>
      <c r="E393" s="13">
        <v>29754</v>
      </c>
      <c r="F393" s="1" t="s">
        <v>375</v>
      </c>
      <c r="G393" s="1" t="s">
        <v>19</v>
      </c>
      <c r="H393" s="1">
        <v>15</v>
      </c>
      <c r="I393" s="2">
        <v>9256.7999999999993</v>
      </c>
      <c r="J393" s="2">
        <v>1983.6</v>
      </c>
      <c r="K393" s="2">
        <v>11240.4</v>
      </c>
      <c r="L393" s="13">
        <v>18513.599999999999</v>
      </c>
      <c r="M393" s="2">
        <v>1983.6</v>
      </c>
      <c r="N393" s="2">
        <v>13224</v>
      </c>
      <c r="O393" s="13">
        <v>16530</v>
      </c>
      <c r="P393" s="2">
        <v>1983.6</v>
      </c>
      <c r="Q393" s="2">
        <v>15207.6</v>
      </c>
      <c r="R393" s="13">
        <v>14546.4</v>
      </c>
      <c r="S393" s="2">
        <v>1983.6</v>
      </c>
      <c r="T393" s="2">
        <v>17191.2</v>
      </c>
      <c r="U393" s="13">
        <v>12562.8</v>
      </c>
      <c r="V393" s="2">
        <f t="shared" si="46"/>
        <v>1983.6</v>
      </c>
      <c r="W393" s="2">
        <f t="shared" si="47"/>
        <v>19174.8</v>
      </c>
      <c r="X393" s="13">
        <f t="shared" si="48"/>
        <v>10579.2</v>
      </c>
      <c r="Y393" s="44">
        <f t="shared" si="49"/>
        <v>1983.6</v>
      </c>
      <c r="Z393" s="44">
        <f t="shared" si="50"/>
        <v>21158.399999999998</v>
      </c>
      <c r="AA393" s="44">
        <f t="shared" si="51"/>
        <v>8595.6000000000022</v>
      </c>
      <c r="AB393" s="44">
        <f t="shared" si="52"/>
        <v>1983.6</v>
      </c>
      <c r="AC393" s="44">
        <f t="shared" si="55"/>
        <v>23141.999999999996</v>
      </c>
      <c r="AD393" s="44">
        <f t="shared" si="54"/>
        <v>6612.0000000000036</v>
      </c>
      <c r="AE393" s="1" t="s">
        <v>92</v>
      </c>
    </row>
    <row r="394" spans="1:31" x14ac:dyDescent="0.25">
      <c r="A394" s="1">
        <v>1</v>
      </c>
      <c r="B394" s="1" t="s">
        <v>17</v>
      </c>
      <c r="C394" s="1" t="s">
        <v>17</v>
      </c>
      <c r="D394" s="4">
        <v>40544</v>
      </c>
      <c r="E394" s="13">
        <v>583566.59</v>
      </c>
      <c r="F394" s="1" t="s">
        <v>377</v>
      </c>
      <c r="G394" s="1" t="s">
        <v>19</v>
      </c>
      <c r="H394" s="1">
        <v>50</v>
      </c>
      <c r="I394" s="2">
        <v>52520.99</v>
      </c>
      <c r="J394" s="2">
        <v>11671.33</v>
      </c>
      <c r="K394" s="2">
        <v>64192.32</v>
      </c>
      <c r="L394" s="13">
        <v>519374.26999999996</v>
      </c>
      <c r="M394" s="2">
        <v>11671.3318</v>
      </c>
      <c r="N394" s="2">
        <v>75863.651799999992</v>
      </c>
      <c r="O394" s="13">
        <v>507702.93819999998</v>
      </c>
      <c r="P394" s="2">
        <v>11671.3318</v>
      </c>
      <c r="Q394" s="2">
        <v>87534.983599999992</v>
      </c>
      <c r="R394" s="13">
        <v>496031.60639999999</v>
      </c>
      <c r="S394" s="2">
        <v>11671.3318</v>
      </c>
      <c r="T394" s="2">
        <v>99206.315399999992</v>
      </c>
      <c r="U394" s="13">
        <v>484360.2746</v>
      </c>
      <c r="V394" s="2">
        <f t="shared" ref="V394:V408" si="56">IF(T394&gt;=E394, 0, ((E394/H394)/12*12))</f>
        <v>11671.3318</v>
      </c>
      <c r="W394" s="2">
        <f t="shared" ref="W394:W421" si="57">T394+V394</f>
        <v>110877.64719999999</v>
      </c>
      <c r="X394" s="13">
        <f t="shared" ref="X394:X421" si="58">E394-W394</f>
        <v>472688.94279999996</v>
      </c>
      <c r="Y394" s="44">
        <f t="shared" ref="Y394:Y432" si="59">IF(W394&gt;=E394, 0, ((E394/H394)/12*12))</f>
        <v>11671.3318</v>
      </c>
      <c r="Z394" s="44">
        <f t="shared" ref="Z394:Z432" si="60">W394+Y394</f>
        <v>122548.97899999999</v>
      </c>
      <c r="AA394" s="44">
        <f t="shared" ref="AA394:AA432" si="61">E394-Z394</f>
        <v>461017.61099999998</v>
      </c>
      <c r="AB394" s="44">
        <f t="shared" si="52"/>
        <v>11671.3318</v>
      </c>
      <c r="AC394" s="44">
        <f t="shared" si="55"/>
        <v>134220.31079999998</v>
      </c>
      <c r="AD394" s="44">
        <f t="shared" si="54"/>
        <v>449346.27919999999</v>
      </c>
      <c r="AE394" s="1" t="s">
        <v>92</v>
      </c>
    </row>
    <row r="395" spans="1:31" x14ac:dyDescent="0.25">
      <c r="A395" s="1">
        <v>1</v>
      </c>
      <c r="B395" s="1" t="s">
        <v>379</v>
      </c>
      <c r="C395" s="1" t="s">
        <v>17</v>
      </c>
      <c r="D395" s="4">
        <v>40558</v>
      </c>
      <c r="E395" s="13">
        <v>10600</v>
      </c>
      <c r="F395" s="1" t="s">
        <v>378</v>
      </c>
      <c r="G395" s="1" t="s">
        <v>19</v>
      </c>
      <c r="H395" s="1">
        <v>5</v>
      </c>
      <c r="I395" s="2">
        <v>9540</v>
      </c>
      <c r="J395" s="2">
        <v>1060</v>
      </c>
      <c r="K395" s="2">
        <v>10600</v>
      </c>
      <c r="L395" s="13">
        <v>0</v>
      </c>
      <c r="M395" s="2">
        <v>0</v>
      </c>
      <c r="N395" s="2">
        <v>10600</v>
      </c>
      <c r="O395" s="13">
        <v>0</v>
      </c>
      <c r="P395" s="2">
        <v>0</v>
      </c>
      <c r="Q395" s="2">
        <v>10600</v>
      </c>
      <c r="R395" s="13">
        <v>0</v>
      </c>
      <c r="T395" s="2">
        <v>10600</v>
      </c>
      <c r="U395" s="13">
        <v>0</v>
      </c>
      <c r="V395" s="2">
        <f t="shared" si="56"/>
        <v>0</v>
      </c>
      <c r="W395" s="2">
        <f t="shared" si="57"/>
        <v>10600</v>
      </c>
      <c r="X395" s="13">
        <f t="shared" si="58"/>
        <v>0</v>
      </c>
      <c r="Y395" s="44">
        <f t="shared" si="59"/>
        <v>0</v>
      </c>
      <c r="Z395" s="44">
        <f t="shared" si="60"/>
        <v>10600</v>
      </c>
      <c r="AA395" s="44">
        <f t="shared" si="61"/>
        <v>0</v>
      </c>
      <c r="AB395" s="44">
        <f t="shared" ref="AB395:AB432" si="62">IF(Z395&gt;=E395, 0, ((E395/H395)/12*12))</f>
        <v>0</v>
      </c>
      <c r="AC395" s="44">
        <f t="shared" si="55"/>
        <v>10600</v>
      </c>
      <c r="AD395" s="44">
        <f t="shared" ref="AD395:AD432" si="63">E395-AC395</f>
        <v>0</v>
      </c>
      <c r="AE395" s="1" t="s">
        <v>92</v>
      </c>
    </row>
    <row r="396" spans="1:31" x14ac:dyDescent="0.25">
      <c r="A396" s="1">
        <v>1</v>
      </c>
      <c r="B396" s="1" t="s">
        <v>381</v>
      </c>
      <c r="C396" s="1" t="s">
        <v>17</v>
      </c>
      <c r="D396" s="4">
        <v>40647</v>
      </c>
      <c r="E396" s="13">
        <v>32103.34</v>
      </c>
      <c r="F396" s="1" t="s">
        <v>380</v>
      </c>
      <c r="G396" s="1" t="s">
        <v>19</v>
      </c>
      <c r="H396" s="1">
        <v>15</v>
      </c>
      <c r="I396" s="2">
        <v>9095.94</v>
      </c>
      <c r="J396" s="2">
        <v>2140.2199999999998</v>
      </c>
      <c r="K396" s="2">
        <v>11236.16</v>
      </c>
      <c r="L396" s="13">
        <v>20867.18</v>
      </c>
      <c r="M396" s="2">
        <v>2140.2226666666666</v>
      </c>
      <c r="N396" s="2">
        <v>13376.382666666666</v>
      </c>
      <c r="O396" s="13">
        <v>18726.957333333332</v>
      </c>
      <c r="P396" s="2">
        <v>2140.2226666666666</v>
      </c>
      <c r="Q396" s="2">
        <v>15516.605333333333</v>
      </c>
      <c r="R396" s="13">
        <v>16586.734666666667</v>
      </c>
      <c r="S396" s="2">
        <v>2140.2226666666666</v>
      </c>
      <c r="T396" s="2">
        <v>17656.828000000001</v>
      </c>
      <c r="U396" s="13">
        <v>14446.511999999999</v>
      </c>
      <c r="V396" s="2">
        <f t="shared" si="56"/>
        <v>2140.2226666666666</v>
      </c>
      <c r="W396" s="2">
        <f t="shared" si="57"/>
        <v>19797.05066666667</v>
      </c>
      <c r="X396" s="13">
        <f t="shared" si="58"/>
        <v>12306.28933333333</v>
      </c>
      <c r="Y396" s="44">
        <f t="shared" si="59"/>
        <v>2140.2226666666666</v>
      </c>
      <c r="Z396" s="44">
        <f t="shared" si="60"/>
        <v>21937.273333333338</v>
      </c>
      <c r="AA396" s="44">
        <f t="shared" si="61"/>
        <v>10166.066666666662</v>
      </c>
      <c r="AB396" s="44">
        <f t="shared" si="62"/>
        <v>2140.2226666666666</v>
      </c>
      <c r="AC396" s="44">
        <f t="shared" si="55"/>
        <v>24077.496000000006</v>
      </c>
      <c r="AD396" s="44">
        <f t="shared" si="63"/>
        <v>8025.8439999999937</v>
      </c>
      <c r="AE396" s="1" t="s">
        <v>92</v>
      </c>
    </row>
    <row r="397" spans="1:31" x14ac:dyDescent="0.25">
      <c r="A397" s="1">
        <v>1</v>
      </c>
      <c r="B397" s="1" t="s">
        <v>383</v>
      </c>
      <c r="C397" s="1" t="s">
        <v>17</v>
      </c>
      <c r="D397" s="4">
        <v>40742</v>
      </c>
      <c r="E397" s="13">
        <v>28467.16</v>
      </c>
      <c r="F397" s="1" t="s">
        <v>382</v>
      </c>
      <c r="G397" s="1" t="s">
        <v>19</v>
      </c>
      <c r="H397" s="1">
        <v>15</v>
      </c>
      <c r="I397" s="2">
        <v>7591.24</v>
      </c>
      <c r="J397" s="2">
        <v>1897.81</v>
      </c>
      <c r="K397" s="2">
        <v>9489.0499999999993</v>
      </c>
      <c r="L397" s="13">
        <v>18978.11</v>
      </c>
      <c r="M397" s="2">
        <v>1897.8106666666667</v>
      </c>
      <c r="N397" s="2">
        <v>11386.860666666666</v>
      </c>
      <c r="O397" s="13">
        <v>17080.299333333336</v>
      </c>
      <c r="P397" s="2">
        <v>1897.8106666666667</v>
      </c>
      <c r="Q397" s="2">
        <v>13284.671333333332</v>
      </c>
      <c r="R397" s="13">
        <v>15182.488666666668</v>
      </c>
      <c r="S397" s="2">
        <v>1897.8106666666667</v>
      </c>
      <c r="T397" s="2">
        <v>15182.481999999998</v>
      </c>
      <c r="U397" s="13">
        <v>13284.678000000002</v>
      </c>
      <c r="V397" s="2">
        <f t="shared" si="56"/>
        <v>1897.8106666666667</v>
      </c>
      <c r="W397" s="2">
        <f t="shared" si="57"/>
        <v>17080.292666666664</v>
      </c>
      <c r="X397" s="13">
        <f t="shared" si="58"/>
        <v>11386.867333333335</v>
      </c>
      <c r="Y397" s="44">
        <f t="shared" si="59"/>
        <v>1897.8106666666667</v>
      </c>
      <c r="Z397" s="44">
        <f t="shared" si="60"/>
        <v>18978.103333333333</v>
      </c>
      <c r="AA397" s="44">
        <f t="shared" si="61"/>
        <v>9489.0566666666673</v>
      </c>
      <c r="AB397" s="44">
        <f t="shared" si="62"/>
        <v>1897.8106666666667</v>
      </c>
      <c r="AC397" s="44">
        <f t="shared" si="55"/>
        <v>20875.914000000001</v>
      </c>
      <c r="AD397" s="44">
        <f t="shared" si="63"/>
        <v>7591.2459999999992</v>
      </c>
      <c r="AE397" s="1" t="s">
        <v>92</v>
      </c>
    </row>
    <row r="398" spans="1:31" x14ac:dyDescent="0.25">
      <c r="A398" s="1">
        <v>1</v>
      </c>
      <c r="B398" s="1" t="s">
        <v>385</v>
      </c>
      <c r="C398" s="1" t="s">
        <v>17</v>
      </c>
      <c r="D398" s="4">
        <v>41873</v>
      </c>
      <c r="E398" s="13">
        <v>10821.12</v>
      </c>
      <c r="F398" s="1" t="s">
        <v>384</v>
      </c>
      <c r="G398" s="1" t="s">
        <v>19</v>
      </c>
      <c r="H398" s="1">
        <v>10</v>
      </c>
      <c r="I398" s="2">
        <v>991.94</v>
      </c>
      <c r="J398" s="2">
        <v>1082.1099999999999</v>
      </c>
      <c r="K398" s="2">
        <v>2074.0500000000002</v>
      </c>
      <c r="L398" s="13">
        <v>8747.07</v>
      </c>
      <c r="M398" s="2">
        <v>1082.1120000000001</v>
      </c>
      <c r="N398" s="2">
        <v>3156.1620000000003</v>
      </c>
      <c r="O398" s="13">
        <v>7664.9580000000005</v>
      </c>
      <c r="P398" s="2">
        <v>1082.1120000000001</v>
      </c>
      <c r="Q398" s="2">
        <v>4238.2740000000003</v>
      </c>
      <c r="R398" s="13">
        <v>6582.8460000000005</v>
      </c>
      <c r="S398" s="2">
        <v>1082.1120000000001</v>
      </c>
      <c r="T398" s="2">
        <v>5320.3860000000004</v>
      </c>
      <c r="U398" s="13">
        <v>5500.7340000000004</v>
      </c>
      <c r="V398" s="2">
        <f>IF(T398&gt;=E398, 0, ((E398/H398)/12*12))</f>
        <v>1082.1120000000001</v>
      </c>
      <c r="W398" s="2">
        <f t="shared" si="57"/>
        <v>6402.4980000000005</v>
      </c>
      <c r="X398" s="13">
        <f t="shared" si="58"/>
        <v>4418.6220000000003</v>
      </c>
      <c r="Y398" s="44">
        <f t="shared" si="59"/>
        <v>1082.1120000000001</v>
      </c>
      <c r="Z398" s="44">
        <f t="shared" si="60"/>
        <v>7484.6100000000006</v>
      </c>
      <c r="AA398" s="44">
        <f t="shared" si="61"/>
        <v>3336.51</v>
      </c>
      <c r="AB398" s="44">
        <f t="shared" si="62"/>
        <v>1082.1120000000001</v>
      </c>
      <c r="AC398" s="44">
        <f t="shared" si="55"/>
        <v>8566.7220000000016</v>
      </c>
      <c r="AD398" s="44">
        <f t="shared" si="63"/>
        <v>2254.3979999999992</v>
      </c>
      <c r="AE398" s="1" t="s">
        <v>21</v>
      </c>
    </row>
    <row r="399" spans="1:31" x14ac:dyDescent="0.25">
      <c r="A399" s="1">
        <v>1</v>
      </c>
      <c r="B399" s="1" t="s">
        <v>387</v>
      </c>
      <c r="C399" s="1" t="s">
        <v>17</v>
      </c>
      <c r="D399" s="4">
        <v>41913</v>
      </c>
      <c r="E399" s="13">
        <v>9028.59</v>
      </c>
      <c r="F399" s="1" t="s">
        <v>386</v>
      </c>
      <c r="G399" s="1" t="s">
        <v>19</v>
      </c>
      <c r="H399" s="1">
        <v>15</v>
      </c>
      <c r="I399" s="2">
        <v>451.43</v>
      </c>
      <c r="J399" s="2">
        <v>601.91</v>
      </c>
      <c r="K399" s="2">
        <v>1053.3399999999999</v>
      </c>
      <c r="L399" s="13">
        <v>7975.25</v>
      </c>
      <c r="M399" s="2">
        <v>601.90600000000006</v>
      </c>
      <c r="N399" s="2">
        <v>1655.2460000000001</v>
      </c>
      <c r="O399" s="13">
        <v>7373.3440000000001</v>
      </c>
      <c r="P399" s="2">
        <v>601.90600000000006</v>
      </c>
      <c r="Q399" s="2">
        <v>2257.152</v>
      </c>
      <c r="R399" s="13">
        <v>6771.4380000000001</v>
      </c>
      <c r="S399" s="2">
        <v>601.90600000000006</v>
      </c>
      <c r="T399" s="2">
        <v>2859.058</v>
      </c>
      <c r="U399" s="13">
        <v>6169.5320000000002</v>
      </c>
      <c r="V399" s="2">
        <f t="shared" si="56"/>
        <v>601.90600000000006</v>
      </c>
      <c r="W399" s="2">
        <f t="shared" si="57"/>
        <v>3460.9639999999999</v>
      </c>
      <c r="X399" s="13">
        <f t="shared" si="58"/>
        <v>5567.6260000000002</v>
      </c>
      <c r="Y399" s="44">
        <f t="shared" si="59"/>
        <v>601.90600000000006</v>
      </c>
      <c r="Z399" s="44">
        <f t="shared" si="60"/>
        <v>4062.87</v>
      </c>
      <c r="AA399" s="44">
        <f t="shared" si="61"/>
        <v>4965.72</v>
      </c>
      <c r="AB399" s="44">
        <f t="shared" si="62"/>
        <v>601.90600000000006</v>
      </c>
      <c r="AC399" s="44">
        <f t="shared" si="55"/>
        <v>4664.7759999999998</v>
      </c>
      <c r="AD399" s="44">
        <f t="shared" si="63"/>
        <v>4363.8140000000003</v>
      </c>
      <c r="AE399" s="1" t="s">
        <v>21</v>
      </c>
    </row>
    <row r="400" spans="1:31" x14ac:dyDescent="0.25">
      <c r="A400" s="1">
        <v>1</v>
      </c>
      <c r="B400" s="1" t="s">
        <v>389</v>
      </c>
      <c r="C400" s="1" t="s">
        <v>17</v>
      </c>
      <c r="D400" s="4">
        <v>41913</v>
      </c>
      <c r="E400" s="13">
        <v>824250.45</v>
      </c>
      <c r="F400" s="1" t="s">
        <v>388</v>
      </c>
      <c r="G400" s="1" t="s">
        <v>19</v>
      </c>
      <c r="H400" s="1">
        <v>15</v>
      </c>
      <c r="I400" s="2">
        <v>41212.519999999997</v>
      </c>
      <c r="J400" s="2">
        <v>54950.03</v>
      </c>
      <c r="K400" s="2">
        <v>96162.549999999988</v>
      </c>
      <c r="L400" s="13">
        <v>728087.89999999991</v>
      </c>
      <c r="M400" s="2">
        <v>54950.03</v>
      </c>
      <c r="N400" s="2">
        <v>151112.57999999999</v>
      </c>
      <c r="O400" s="13">
        <v>673137.87</v>
      </c>
      <c r="P400" s="2">
        <v>54950.03</v>
      </c>
      <c r="Q400" s="2">
        <v>206062.61</v>
      </c>
      <c r="R400" s="13">
        <v>618187.84</v>
      </c>
      <c r="S400" s="2">
        <v>54950.03</v>
      </c>
      <c r="T400" s="2">
        <v>261012.63999999998</v>
      </c>
      <c r="U400" s="13">
        <v>563237.80999999994</v>
      </c>
      <c r="V400" s="2">
        <f t="shared" si="56"/>
        <v>54950.03</v>
      </c>
      <c r="W400" s="2">
        <f t="shared" si="57"/>
        <v>315962.67</v>
      </c>
      <c r="X400" s="13">
        <f t="shared" si="58"/>
        <v>508287.77999999997</v>
      </c>
      <c r="Y400" s="44">
        <f t="shared" si="59"/>
        <v>54950.03</v>
      </c>
      <c r="Z400" s="44">
        <f t="shared" si="60"/>
        <v>370912.69999999995</v>
      </c>
      <c r="AA400" s="44">
        <f t="shared" si="61"/>
        <v>453337.75</v>
      </c>
      <c r="AB400" s="44">
        <f t="shared" si="62"/>
        <v>54950.03</v>
      </c>
      <c r="AC400" s="44">
        <f t="shared" si="55"/>
        <v>425862.73</v>
      </c>
      <c r="AD400" s="44">
        <f t="shared" si="63"/>
        <v>398387.72</v>
      </c>
      <c r="AE400" s="1" t="s">
        <v>21</v>
      </c>
    </row>
    <row r="401" spans="1:31" x14ac:dyDescent="0.25">
      <c r="A401" s="1">
        <v>1</v>
      </c>
      <c r="B401" s="1" t="s">
        <v>391</v>
      </c>
      <c r="C401" s="1" t="s">
        <v>17</v>
      </c>
      <c r="D401" s="4">
        <v>41913</v>
      </c>
      <c r="E401" s="13">
        <v>102809.35</v>
      </c>
      <c r="F401" s="1" t="s">
        <v>390</v>
      </c>
      <c r="G401" s="1" t="s">
        <v>19</v>
      </c>
      <c r="H401" s="1">
        <v>10</v>
      </c>
      <c r="I401" s="2">
        <v>7710.7</v>
      </c>
      <c r="J401" s="2">
        <v>10280.94</v>
      </c>
      <c r="K401" s="2">
        <v>17991.64</v>
      </c>
      <c r="L401" s="13">
        <v>84817.71</v>
      </c>
      <c r="M401" s="2">
        <v>10280.935000000001</v>
      </c>
      <c r="N401" s="2">
        <v>28272.575000000001</v>
      </c>
      <c r="O401" s="13">
        <v>74536.775000000009</v>
      </c>
      <c r="P401" s="2">
        <v>10280.935000000001</v>
      </c>
      <c r="Q401" s="2">
        <v>38553.51</v>
      </c>
      <c r="R401" s="13">
        <v>64255.840000000004</v>
      </c>
      <c r="S401" s="2">
        <v>10280.935000000001</v>
      </c>
      <c r="T401" s="2">
        <v>48834.445000000007</v>
      </c>
      <c r="U401" s="13">
        <v>53974.904999999999</v>
      </c>
      <c r="V401" s="2">
        <f t="shared" si="56"/>
        <v>10280.935000000001</v>
      </c>
      <c r="W401" s="2">
        <f t="shared" si="57"/>
        <v>59115.380000000005</v>
      </c>
      <c r="X401" s="13">
        <f t="shared" si="58"/>
        <v>43693.97</v>
      </c>
      <c r="Y401" s="44">
        <f t="shared" si="59"/>
        <v>10280.935000000001</v>
      </c>
      <c r="Z401" s="44">
        <f t="shared" si="60"/>
        <v>69396.315000000002</v>
      </c>
      <c r="AA401" s="44">
        <f t="shared" si="61"/>
        <v>33413.035000000003</v>
      </c>
      <c r="AB401" s="44">
        <f t="shared" si="62"/>
        <v>10280.935000000001</v>
      </c>
      <c r="AC401" s="44">
        <f t="shared" si="55"/>
        <v>79677.25</v>
      </c>
      <c r="AD401" s="44">
        <f t="shared" si="63"/>
        <v>23132.100000000006</v>
      </c>
      <c r="AE401" s="1" t="s">
        <v>92</v>
      </c>
    </row>
    <row r="402" spans="1:31" x14ac:dyDescent="0.25">
      <c r="A402" s="1">
        <v>1</v>
      </c>
      <c r="B402" s="1" t="s">
        <v>393</v>
      </c>
      <c r="C402" s="1" t="s">
        <v>17</v>
      </c>
      <c r="D402" s="4">
        <v>41935</v>
      </c>
      <c r="E402" s="13">
        <v>152091.94</v>
      </c>
      <c r="F402" s="1" t="s">
        <v>392</v>
      </c>
      <c r="G402" s="1" t="s">
        <v>19</v>
      </c>
      <c r="H402" s="1">
        <v>10</v>
      </c>
      <c r="I402" s="2">
        <v>11406.9</v>
      </c>
      <c r="J402" s="2">
        <v>15209.19</v>
      </c>
      <c r="K402" s="2">
        <v>26616.09</v>
      </c>
      <c r="L402" s="13">
        <v>125475.85</v>
      </c>
      <c r="M402" s="2">
        <v>15209.194</v>
      </c>
      <c r="N402" s="2">
        <v>41825.284</v>
      </c>
      <c r="O402" s="13">
        <v>110266.656</v>
      </c>
      <c r="P402" s="2">
        <v>15209.194</v>
      </c>
      <c r="Q402" s="2">
        <v>57034.478000000003</v>
      </c>
      <c r="R402" s="13">
        <v>95057.462</v>
      </c>
      <c r="S402" s="2">
        <v>15209.194</v>
      </c>
      <c r="T402" s="2">
        <v>72243.672000000006</v>
      </c>
      <c r="U402" s="13">
        <v>79848.267999999996</v>
      </c>
      <c r="V402" s="2">
        <f t="shared" si="56"/>
        <v>15209.194</v>
      </c>
      <c r="W402" s="2">
        <f t="shared" si="57"/>
        <v>87452.866000000009</v>
      </c>
      <c r="X402" s="13">
        <f t="shared" si="58"/>
        <v>64639.073999999993</v>
      </c>
      <c r="Y402" s="44">
        <f t="shared" si="59"/>
        <v>15209.194</v>
      </c>
      <c r="Z402" s="44">
        <f t="shared" si="60"/>
        <v>102662.06000000001</v>
      </c>
      <c r="AA402" s="44">
        <f t="shared" si="61"/>
        <v>49429.87999999999</v>
      </c>
      <c r="AB402" s="44">
        <f t="shared" si="62"/>
        <v>15209.194</v>
      </c>
      <c r="AC402" s="44">
        <f t="shared" si="55"/>
        <v>117871.25400000002</v>
      </c>
      <c r="AD402" s="44">
        <f t="shared" si="63"/>
        <v>34220.685999999987</v>
      </c>
      <c r="AE402" s="1" t="s">
        <v>92</v>
      </c>
    </row>
    <row r="403" spans="1:31" x14ac:dyDescent="0.25">
      <c r="A403" s="1">
        <v>1</v>
      </c>
      <c r="B403" s="1" t="s">
        <v>395</v>
      </c>
      <c r="C403" s="1" t="s">
        <v>17</v>
      </c>
      <c r="D403" s="4">
        <v>42118</v>
      </c>
      <c r="E403" s="13">
        <v>7144</v>
      </c>
      <c r="F403" s="1" t="s">
        <v>394</v>
      </c>
      <c r="G403" s="1" t="s">
        <v>19</v>
      </c>
      <c r="H403" s="1">
        <v>10</v>
      </c>
      <c r="I403" s="2">
        <v>178.6</v>
      </c>
      <c r="J403" s="2">
        <v>714.4</v>
      </c>
      <c r="K403" s="2">
        <v>893</v>
      </c>
      <c r="L403" s="13">
        <v>6251</v>
      </c>
      <c r="M403" s="2">
        <v>714.4</v>
      </c>
      <c r="N403" s="2">
        <v>1607.4</v>
      </c>
      <c r="O403" s="13">
        <v>5536.6</v>
      </c>
      <c r="P403" s="2">
        <v>714.4</v>
      </c>
      <c r="Q403" s="2">
        <v>2321.8000000000002</v>
      </c>
      <c r="R403" s="13">
        <v>4822.2</v>
      </c>
      <c r="S403" s="2">
        <v>714.4</v>
      </c>
      <c r="T403" s="2">
        <v>3036.2000000000003</v>
      </c>
      <c r="U403" s="13">
        <v>4107.7999999999993</v>
      </c>
      <c r="V403" s="2">
        <f t="shared" si="56"/>
        <v>714.4</v>
      </c>
      <c r="W403" s="2">
        <f t="shared" si="57"/>
        <v>3750.6000000000004</v>
      </c>
      <c r="X403" s="13">
        <f t="shared" si="58"/>
        <v>3393.3999999999996</v>
      </c>
      <c r="Y403" s="44">
        <f t="shared" si="59"/>
        <v>714.4</v>
      </c>
      <c r="Z403" s="44">
        <f t="shared" si="60"/>
        <v>4465</v>
      </c>
      <c r="AA403" s="44">
        <f t="shared" si="61"/>
        <v>2679</v>
      </c>
      <c r="AB403" s="44">
        <f t="shared" si="62"/>
        <v>714.4</v>
      </c>
      <c r="AC403" s="44">
        <f t="shared" si="55"/>
        <v>5179.3999999999996</v>
      </c>
      <c r="AD403" s="44">
        <f t="shared" si="63"/>
        <v>1964.6000000000004</v>
      </c>
      <c r="AE403" s="1" t="s">
        <v>92</v>
      </c>
    </row>
    <row r="404" spans="1:31" ht="15.75" x14ac:dyDescent="0.25">
      <c r="A404" s="1">
        <v>1</v>
      </c>
      <c r="B404" s="5" t="s">
        <v>398</v>
      </c>
      <c r="C404" s="1" t="s">
        <v>396</v>
      </c>
      <c r="D404" s="4">
        <v>42220</v>
      </c>
      <c r="E404" s="13">
        <v>10140</v>
      </c>
      <c r="G404" s="1" t="s">
        <v>397</v>
      </c>
      <c r="H404" s="1">
        <v>15</v>
      </c>
      <c r="I404" s="2">
        <v>0</v>
      </c>
      <c r="J404" s="2">
        <v>563.33333333333337</v>
      </c>
      <c r="K404" s="2">
        <v>563.33333333333337</v>
      </c>
      <c r="L404" s="13">
        <v>9576.6666666666661</v>
      </c>
      <c r="M404" s="2">
        <v>676</v>
      </c>
      <c r="N404" s="2">
        <v>1239.3333333333335</v>
      </c>
      <c r="O404" s="13">
        <v>8900.6666666666661</v>
      </c>
      <c r="P404" s="2">
        <v>676</v>
      </c>
      <c r="Q404" s="2">
        <v>1915.3333333333335</v>
      </c>
      <c r="R404" s="13">
        <v>8224.6666666666661</v>
      </c>
      <c r="S404" s="2">
        <v>676</v>
      </c>
      <c r="T404" s="2">
        <v>2591.3333333333335</v>
      </c>
      <c r="U404" s="13">
        <v>7548.6666666666661</v>
      </c>
      <c r="V404" s="2">
        <f t="shared" si="56"/>
        <v>676</v>
      </c>
      <c r="W404" s="2">
        <f t="shared" si="57"/>
        <v>3267.3333333333335</v>
      </c>
      <c r="X404" s="13">
        <f t="shared" si="58"/>
        <v>6872.6666666666661</v>
      </c>
      <c r="Y404" s="44">
        <f t="shared" si="59"/>
        <v>676</v>
      </c>
      <c r="Z404" s="44">
        <f t="shared" si="60"/>
        <v>3943.3333333333335</v>
      </c>
      <c r="AA404" s="44">
        <f t="shared" si="61"/>
        <v>6196.6666666666661</v>
      </c>
      <c r="AB404" s="44">
        <f t="shared" si="62"/>
        <v>676</v>
      </c>
      <c r="AC404" s="44">
        <f t="shared" si="55"/>
        <v>4619.3333333333339</v>
      </c>
      <c r="AD404" s="44">
        <f t="shared" si="63"/>
        <v>5520.6666666666661</v>
      </c>
      <c r="AE404" s="1" t="s">
        <v>399</v>
      </c>
    </row>
    <row r="405" spans="1:31" ht="15.75" x14ac:dyDescent="0.25">
      <c r="A405" s="1">
        <v>1</v>
      </c>
      <c r="B405" s="5" t="s">
        <v>400</v>
      </c>
      <c r="C405" s="1" t="s">
        <v>396</v>
      </c>
      <c r="D405" s="4">
        <v>42430</v>
      </c>
      <c r="E405" s="13">
        <v>184435.71</v>
      </c>
      <c r="G405" s="1" t="s">
        <v>397</v>
      </c>
      <c r="H405" s="1">
        <v>15</v>
      </c>
      <c r="I405" s="2">
        <v>0</v>
      </c>
      <c r="J405" s="2">
        <v>4098.5713333333333</v>
      </c>
      <c r="K405" s="2">
        <v>4098.5713333333333</v>
      </c>
      <c r="L405" s="13">
        <v>180337.13866666667</v>
      </c>
      <c r="M405" s="2">
        <v>12295.714</v>
      </c>
      <c r="N405" s="2">
        <v>16394.285333333333</v>
      </c>
      <c r="O405" s="13">
        <v>168041.42466666666</v>
      </c>
      <c r="P405" s="2">
        <v>12295.714</v>
      </c>
      <c r="Q405" s="2">
        <v>28689.999333333333</v>
      </c>
      <c r="R405" s="13">
        <v>155745.71066666665</v>
      </c>
      <c r="S405" s="2">
        <v>12295.714</v>
      </c>
      <c r="T405" s="2">
        <v>40985.713333333333</v>
      </c>
      <c r="U405" s="13">
        <v>143449.99666666664</v>
      </c>
      <c r="V405" s="2">
        <f t="shared" si="56"/>
        <v>12295.714</v>
      </c>
      <c r="W405" s="2">
        <f t="shared" si="57"/>
        <v>53281.427333333333</v>
      </c>
      <c r="X405" s="13">
        <f t="shared" si="58"/>
        <v>131154.28266666667</v>
      </c>
      <c r="Y405" s="44">
        <f t="shared" si="59"/>
        <v>12295.714</v>
      </c>
      <c r="Z405" s="44">
        <f t="shared" si="60"/>
        <v>65577.141333333333</v>
      </c>
      <c r="AA405" s="44">
        <f t="shared" si="61"/>
        <v>118858.56866666666</v>
      </c>
      <c r="AB405" s="44">
        <f t="shared" si="62"/>
        <v>12295.714</v>
      </c>
      <c r="AC405" s="44">
        <f t="shared" si="55"/>
        <v>77872.85533333334</v>
      </c>
      <c r="AD405" s="44">
        <f t="shared" si="63"/>
        <v>106562.85466666665</v>
      </c>
      <c r="AE405" s="1" t="s">
        <v>399</v>
      </c>
    </row>
    <row r="406" spans="1:31" ht="15.75" x14ac:dyDescent="0.25">
      <c r="A406" s="1">
        <v>1</v>
      </c>
      <c r="B406" s="6" t="s">
        <v>402</v>
      </c>
      <c r="C406" s="1" t="s">
        <v>401</v>
      </c>
      <c r="D406" s="4">
        <v>42522</v>
      </c>
      <c r="E406" s="13">
        <v>1369832</v>
      </c>
      <c r="G406" s="1" t="s">
        <v>397</v>
      </c>
      <c r="H406" s="1">
        <v>40</v>
      </c>
      <c r="I406" s="2">
        <v>0</v>
      </c>
      <c r="J406" s="2">
        <v>2853.8166666666671</v>
      </c>
      <c r="K406" s="2">
        <v>2853.8166666666671</v>
      </c>
      <c r="L406" s="13">
        <v>1366978.1833333333</v>
      </c>
      <c r="M406" s="2">
        <v>34245.800000000003</v>
      </c>
      <c r="N406" s="2">
        <v>37099.616666666669</v>
      </c>
      <c r="O406" s="13">
        <v>1332732.3833333333</v>
      </c>
      <c r="P406" s="2">
        <v>34245.800000000003</v>
      </c>
      <c r="Q406" s="2">
        <v>71345.416666666672</v>
      </c>
      <c r="R406" s="13">
        <v>1298486.5833333333</v>
      </c>
      <c r="S406" s="2">
        <v>34245.800000000003</v>
      </c>
      <c r="T406" s="2">
        <v>105591.21666666667</v>
      </c>
      <c r="U406" s="13">
        <v>1264240.7833333332</v>
      </c>
      <c r="V406" s="2">
        <f t="shared" si="56"/>
        <v>34245.800000000003</v>
      </c>
      <c r="W406" s="2">
        <f t="shared" si="57"/>
        <v>139837.01666666666</v>
      </c>
      <c r="X406" s="13">
        <f t="shared" si="58"/>
        <v>1229994.9833333334</v>
      </c>
      <c r="Y406" s="44">
        <f t="shared" si="59"/>
        <v>34245.800000000003</v>
      </c>
      <c r="Z406" s="44">
        <f t="shared" si="60"/>
        <v>174082.81666666665</v>
      </c>
      <c r="AA406" s="44">
        <f t="shared" si="61"/>
        <v>1195749.1833333333</v>
      </c>
      <c r="AB406" s="44">
        <f t="shared" si="62"/>
        <v>34245.800000000003</v>
      </c>
      <c r="AC406" s="44">
        <f t="shared" si="55"/>
        <v>208328.61666666664</v>
      </c>
      <c r="AD406" s="44">
        <f t="shared" si="63"/>
        <v>1161503.3833333333</v>
      </c>
      <c r="AE406" s="1" t="s">
        <v>399</v>
      </c>
    </row>
    <row r="407" spans="1:31" x14ac:dyDescent="0.25">
      <c r="B407" s="1" t="s">
        <v>717</v>
      </c>
      <c r="C407" s="1" t="s">
        <v>17</v>
      </c>
      <c r="D407" s="4">
        <v>43069</v>
      </c>
      <c r="E407" s="13">
        <v>78030.960000000006</v>
      </c>
      <c r="G407" s="1" t="s">
        <v>397</v>
      </c>
      <c r="H407" s="1">
        <v>10</v>
      </c>
      <c r="L407" s="13"/>
      <c r="O407" s="13"/>
      <c r="P407" s="2">
        <v>4551.8060000000005</v>
      </c>
      <c r="Q407" s="2">
        <v>4551.8060000000005</v>
      </c>
      <c r="R407" s="13">
        <v>73479.15400000001</v>
      </c>
      <c r="S407" s="2">
        <v>7803.0960000000005</v>
      </c>
      <c r="T407" s="2">
        <v>12354.902000000002</v>
      </c>
      <c r="U407" s="13">
        <v>65676.058000000005</v>
      </c>
      <c r="V407" s="2">
        <f t="shared" si="56"/>
        <v>7803.0960000000005</v>
      </c>
      <c r="W407" s="2">
        <f t="shared" si="57"/>
        <v>20157.998000000003</v>
      </c>
      <c r="X407" s="13">
        <f t="shared" si="58"/>
        <v>57872.962</v>
      </c>
      <c r="Y407" s="44">
        <f t="shared" si="59"/>
        <v>7803.0960000000005</v>
      </c>
      <c r="Z407" s="44">
        <f t="shared" si="60"/>
        <v>27961.094000000005</v>
      </c>
      <c r="AA407" s="44">
        <f t="shared" si="61"/>
        <v>50069.866000000002</v>
      </c>
      <c r="AB407" s="44">
        <f t="shared" si="62"/>
        <v>7803.0960000000005</v>
      </c>
      <c r="AC407" s="44">
        <f t="shared" si="55"/>
        <v>35764.19</v>
      </c>
      <c r="AD407" s="44">
        <f t="shared" si="63"/>
        <v>42266.770000000004</v>
      </c>
    </row>
    <row r="408" spans="1:31" x14ac:dyDescent="0.25">
      <c r="B408" s="1" t="s">
        <v>734</v>
      </c>
      <c r="C408" s="1" t="s">
        <v>17</v>
      </c>
      <c r="D408" s="4">
        <v>43644</v>
      </c>
      <c r="E408" s="13">
        <f>476408.74+17927.24+1601.35</f>
        <v>495937.32999999996</v>
      </c>
      <c r="G408" s="1" t="s">
        <v>397</v>
      </c>
      <c r="H408" s="1">
        <v>20</v>
      </c>
      <c r="I408" s="2">
        <v>0</v>
      </c>
      <c r="L408" s="13"/>
      <c r="O408" s="13"/>
      <c r="R408" s="13"/>
      <c r="S408" s="2">
        <v>2066.4055416666665</v>
      </c>
      <c r="T408" s="2">
        <v>2066.4055416666665</v>
      </c>
      <c r="U408" s="13">
        <v>493870.92445833329</v>
      </c>
      <c r="V408" s="2">
        <f t="shared" si="56"/>
        <v>24796.866499999996</v>
      </c>
      <c r="W408" s="2">
        <f t="shared" si="57"/>
        <v>26863.272041666663</v>
      </c>
      <c r="X408" s="13">
        <f t="shared" si="58"/>
        <v>469074.05795833329</v>
      </c>
      <c r="Y408" s="44">
        <f t="shared" si="59"/>
        <v>24796.866499999996</v>
      </c>
      <c r="Z408" s="44">
        <f t="shared" si="60"/>
        <v>51660.13854166666</v>
      </c>
      <c r="AA408" s="44">
        <f t="shared" si="61"/>
        <v>444277.19145833328</v>
      </c>
      <c r="AB408" s="44">
        <f t="shared" si="62"/>
        <v>24796.866499999996</v>
      </c>
      <c r="AC408" s="44">
        <f t="shared" si="55"/>
        <v>76457.005041666649</v>
      </c>
      <c r="AD408" s="44">
        <f t="shared" si="63"/>
        <v>419480.32495833328</v>
      </c>
      <c r="AE408" s="1" t="s">
        <v>399</v>
      </c>
    </row>
    <row r="409" spans="1:31" x14ac:dyDescent="0.25">
      <c r="B409" s="1" t="s">
        <v>737</v>
      </c>
      <c r="C409" s="1" t="s">
        <v>396</v>
      </c>
      <c r="D409" s="4">
        <v>43448</v>
      </c>
      <c r="E409" s="13">
        <f>333674</f>
        <v>333674</v>
      </c>
      <c r="G409" s="1" t="s">
        <v>397</v>
      </c>
      <c r="H409" s="1">
        <v>20</v>
      </c>
      <c r="L409" s="13"/>
      <c r="O409" s="13"/>
      <c r="R409" s="13"/>
      <c r="S409" s="2">
        <v>9732.1583333333328</v>
      </c>
      <c r="T409" s="2">
        <v>9732.1583333333328</v>
      </c>
      <c r="U409" s="13">
        <v>323941.84166666667</v>
      </c>
      <c r="V409" s="2">
        <f>IF(T409&gt;=E409, 0, ((E409/H409)/12*12))</f>
        <v>16683.7</v>
      </c>
      <c r="W409" s="2">
        <f t="shared" si="57"/>
        <v>26415.858333333334</v>
      </c>
      <c r="X409" s="13">
        <f t="shared" si="58"/>
        <v>307258.14166666666</v>
      </c>
      <c r="Y409" s="44">
        <f t="shared" si="59"/>
        <v>16683.7</v>
      </c>
      <c r="Z409" s="44">
        <f t="shared" si="60"/>
        <v>43099.558333333334</v>
      </c>
      <c r="AA409" s="44">
        <f t="shared" si="61"/>
        <v>290574.44166666665</v>
      </c>
      <c r="AB409" s="44">
        <f t="shared" si="62"/>
        <v>16683.7</v>
      </c>
      <c r="AC409" s="44">
        <f t="shared" si="55"/>
        <v>59783.258333333331</v>
      </c>
      <c r="AD409" s="44">
        <f t="shared" si="63"/>
        <v>273890.7416666667</v>
      </c>
    </row>
    <row r="410" spans="1:31" x14ac:dyDescent="0.25">
      <c r="B410" s="1" t="s">
        <v>738</v>
      </c>
      <c r="C410" s="1" t="s">
        <v>396</v>
      </c>
      <c r="D410" s="4">
        <v>43634</v>
      </c>
      <c r="E410" s="13">
        <v>250896</v>
      </c>
      <c r="G410" s="1" t="s">
        <v>397</v>
      </c>
      <c r="H410" s="1">
        <v>20</v>
      </c>
      <c r="L410" s="13"/>
      <c r="O410" s="13"/>
      <c r="R410" s="13"/>
      <c r="S410" s="2">
        <v>1045.3999999999999</v>
      </c>
      <c r="T410" s="2">
        <v>1045.3999999999999</v>
      </c>
      <c r="U410" s="13">
        <v>249850.6</v>
      </c>
      <c r="V410" s="2">
        <f t="shared" ref="V410:V421" si="64">IF(T410&gt;=E410, 0, ((E410/H410)/12*12))</f>
        <v>12544.8</v>
      </c>
      <c r="W410" s="2">
        <f t="shared" si="57"/>
        <v>13590.199999999999</v>
      </c>
      <c r="X410" s="13">
        <f t="shared" si="58"/>
        <v>237305.8</v>
      </c>
      <c r="Y410" s="44">
        <f t="shared" si="59"/>
        <v>12544.8</v>
      </c>
      <c r="Z410" s="44">
        <f t="shared" si="60"/>
        <v>26135</v>
      </c>
      <c r="AA410" s="44">
        <f t="shared" si="61"/>
        <v>224761</v>
      </c>
      <c r="AB410" s="44">
        <f t="shared" si="62"/>
        <v>12544.8</v>
      </c>
      <c r="AC410" s="44">
        <f t="shared" si="55"/>
        <v>38679.800000000003</v>
      </c>
      <c r="AD410" s="44">
        <f t="shared" si="63"/>
        <v>212216.2</v>
      </c>
    </row>
    <row r="411" spans="1:31" x14ac:dyDescent="0.25">
      <c r="D411" s="4"/>
      <c r="E411" s="13"/>
      <c r="L411" s="13"/>
      <c r="O411" s="13"/>
      <c r="R411" s="13"/>
      <c r="U411" s="13"/>
      <c r="X411" s="13"/>
      <c r="Y411" s="44">
        <f t="shared" si="59"/>
        <v>0</v>
      </c>
      <c r="Z411" s="44">
        <f t="shared" si="60"/>
        <v>0</v>
      </c>
      <c r="AA411" s="44">
        <f t="shared" si="61"/>
        <v>0</v>
      </c>
      <c r="AB411" s="44">
        <f t="shared" si="62"/>
        <v>0</v>
      </c>
      <c r="AC411" s="44">
        <f t="shared" si="55"/>
        <v>0</v>
      </c>
      <c r="AD411" s="44">
        <f t="shared" si="63"/>
        <v>0</v>
      </c>
    </row>
    <row r="412" spans="1:31" x14ac:dyDescent="0.25">
      <c r="B412" s="1" t="s">
        <v>743</v>
      </c>
      <c r="C412" s="22" t="s">
        <v>742</v>
      </c>
      <c r="D412" s="23">
        <v>43691</v>
      </c>
      <c r="E412" s="13">
        <v>31984.82</v>
      </c>
      <c r="F412" s="1">
        <v>20152</v>
      </c>
      <c r="G412" s="1" t="s">
        <v>397</v>
      </c>
      <c r="H412" s="1">
        <v>15</v>
      </c>
      <c r="L412" s="13"/>
      <c r="O412" s="13"/>
      <c r="R412" s="13"/>
      <c r="U412" s="13"/>
      <c r="V412" s="2">
        <f t="shared" si="64"/>
        <v>2132.3213333333333</v>
      </c>
      <c r="W412" s="2">
        <f t="shared" si="57"/>
        <v>2132.3213333333333</v>
      </c>
      <c r="X412" s="13">
        <f t="shared" si="58"/>
        <v>29852.498666666666</v>
      </c>
      <c r="Y412" s="44">
        <f t="shared" si="59"/>
        <v>2132.3213333333333</v>
      </c>
      <c r="Z412" s="44">
        <f t="shared" si="60"/>
        <v>4264.6426666666666</v>
      </c>
      <c r="AA412" s="44">
        <f t="shared" si="61"/>
        <v>27720.177333333333</v>
      </c>
      <c r="AB412" s="44">
        <f t="shared" si="62"/>
        <v>2132.3213333333333</v>
      </c>
      <c r="AC412" s="44">
        <f t="shared" si="55"/>
        <v>6396.9639999999999</v>
      </c>
      <c r="AD412" s="44">
        <f t="shared" si="63"/>
        <v>25587.856</v>
      </c>
      <c r="AE412" s="1" t="s">
        <v>21</v>
      </c>
    </row>
    <row r="413" spans="1:31" x14ac:dyDescent="0.25">
      <c r="B413" s="1" t="s">
        <v>744</v>
      </c>
      <c r="C413" s="22" t="s">
        <v>17</v>
      </c>
      <c r="D413" s="23">
        <v>43677</v>
      </c>
      <c r="E413" s="13">
        <v>44131.17</v>
      </c>
      <c r="F413" s="1">
        <v>20124</v>
      </c>
      <c r="G413" s="1" t="s">
        <v>397</v>
      </c>
      <c r="H413" s="1">
        <v>15</v>
      </c>
      <c r="L413" s="13"/>
      <c r="O413" s="13"/>
      <c r="R413" s="13"/>
      <c r="U413" s="13"/>
      <c r="V413" s="2">
        <f t="shared" si="64"/>
        <v>2942.078</v>
      </c>
      <c r="W413" s="2">
        <f t="shared" si="57"/>
        <v>2942.078</v>
      </c>
      <c r="X413" s="13">
        <f t="shared" si="58"/>
        <v>41189.091999999997</v>
      </c>
      <c r="Y413" s="44">
        <f t="shared" si="59"/>
        <v>2942.078</v>
      </c>
      <c r="Z413" s="44">
        <f t="shared" si="60"/>
        <v>5884.1559999999999</v>
      </c>
      <c r="AA413" s="44">
        <f t="shared" si="61"/>
        <v>38247.013999999996</v>
      </c>
      <c r="AB413" s="44">
        <f t="shared" si="62"/>
        <v>2942.078</v>
      </c>
      <c r="AC413" s="44">
        <f t="shared" si="55"/>
        <v>8826.2340000000004</v>
      </c>
      <c r="AD413" s="44">
        <f t="shared" si="63"/>
        <v>35304.936000000002</v>
      </c>
      <c r="AE413" s="1" t="s">
        <v>21</v>
      </c>
    </row>
    <row r="414" spans="1:31" x14ac:dyDescent="0.25">
      <c r="B414" s="1" t="s">
        <v>745</v>
      </c>
      <c r="C414" s="22" t="s">
        <v>17</v>
      </c>
      <c r="D414" s="23">
        <v>43670</v>
      </c>
      <c r="E414" s="13">
        <v>46960.639999999999</v>
      </c>
      <c r="F414" s="1">
        <v>20111</v>
      </c>
      <c r="G414" s="1" t="s">
        <v>397</v>
      </c>
      <c r="H414" s="1">
        <v>15</v>
      </c>
      <c r="L414" s="13"/>
      <c r="O414" s="13"/>
      <c r="R414" s="13"/>
      <c r="U414" s="13"/>
      <c r="V414" s="2">
        <f t="shared" si="64"/>
        <v>3130.7093333333332</v>
      </c>
      <c r="W414" s="2">
        <f t="shared" si="57"/>
        <v>3130.7093333333332</v>
      </c>
      <c r="X414" s="13">
        <f t="shared" si="58"/>
        <v>43829.930666666667</v>
      </c>
      <c r="Y414" s="44">
        <f t="shared" si="59"/>
        <v>3130.7093333333332</v>
      </c>
      <c r="Z414" s="44">
        <f t="shared" si="60"/>
        <v>6261.4186666666665</v>
      </c>
      <c r="AA414" s="44">
        <f t="shared" si="61"/>
        <v>40699.221333333335</v>
      </c>
      <c r="AB414" s="44">
        <f t="shared" si="62"/>
        <v>3130.7093333333332</v>
      </c>
      <c r="AC414" s="44">
        <f t="shared" si="55"/>
        <v>9392.1280000000006</v>
      </c>
      <c r="AD414" s="44">
        <f t="shared" si="63"/>
        <v>37568.512000000002</v>
      </c>
      <c r="AE414" s="1" t="s">
        <v>21</v>
      </c>
    </row>
    <row r="415" spans="1:31" x14ac:dyDescent="0.25">
      <c r="B415" s="1" t="s">
        <v>746</v>
      </c>
      <c r="C415" s="22" t="s">
        <v>17</v>
      </c>
      <c r="D415" s="23">
        <v>43768</v>
      </c>
      <c r="E415" s="13">
        <v>99727</v>
      </c>
      <c r="F415" s="1" t="s">
        <v>765</v>
      </c>
      <c r="G415" s="1" t="s">
        <v>397</v>
      </c>
      <c r="H415" s="1">
        <v>15</v>
      </c>
      <c r="L415" s="13"/>
      <c r="O415" s="13"/>
      <c r="R415" s="13"/>
      <c r="U415" s="13"/>
      <c r="V415" s="2">
        <f t="shared" si="64"/>
        <v>6648.4666666666672</v>
      </c>
      <c r="W415" s="2">
        <f t="shared" si="57"/>
        <v>6648.4666666666672</v>
      </c>
      <c r="X415" s="13">
        <f t="shared" si="58"/>
        <v>93078.533333333326</v>
      </c>
      <c r="Y415" s="44">
        <f t="shared" si="59"/>
        <v>6648.4666666666672</v>
      </c>
      <c r="Z415" s="44">
        <f t="shared" si="60"/>
        <v>13296.933333333334</v>
      </c>
      <c r="AA415" s="44">
        <f t="shared" si="61"/>
        <v>86430.066666666666</v>
      </c>
      <c r="AB415" s="44">
        <f t="shared" si="62"/>
        <v>6648.4666666666672</v>
      </c>
      <c r="AC415" s="44">
        <f t="shared" si="55"/>
        <v>19945.400000000001</v>
      </c>
      <c r="AD415" s="44">
        <f t="shared" si="63"/>
        <v>79781.600000000006</v>
      </c>
      <c r="AE415" s="1" t="s">
        <v>21</v>
      </c>
    </row>
    <row r="416" spans="1:31" x14ac:dyDescent="0.25">
      <c r="B416" s="1" t="s">
        <v>756</v>
      </c>
      <c r="C416" s="22" t="s">
        <v>742</v>
      </c>
      <c r="D416" s="23">
        <v>43973</v>
      </c>
      <c r="E416" s="13">
        <v>106769.28</v>
      </c>
      <c r="F416" s="1">
        <v>20813</v>
      </c>
      <c r="G416" s="1" t="s">
        <v>397</v>
      </c>
      <c r="H416" s="1">
        <v>15</v>
      </c>
      <c r="L416" s="13"/>
      <c r="O416" s="13"/>
      <c r="R416" s="13"/>
      <c r="U416" s="13"/>
      <c r="V416" s="2">
        <f t="shared" si="64"/>
        <v>7117.9520000000011</v>
      </c>
      <c r="W416" s="2">
        <f t="shared" si="57"/>
        <v>7117.9520000000011</v>
      </c>
      <c r="X416" s="13">
        <f t="shared" si="58"/>
        <v>99651.327999999994</v>
      </c>
      <c r="Y416" s="44">
        <f t="shared" si="59"/>
        <v>7117.9520000000011</v>
      </c>
      <c r="Z416" s="44">
        <f t="shared" si="60"/>
        <v>14235.904000000002</v>
      </c>
      <c r="AA416" s="44">
        <f t="shared" si="61"/>
        <v>92533.375999999989</v>
      </c>
      <c r="AB416" s="44">
        <f t="shared" si="62"/>
        <v>7117.9520000000011</v>
      </c>
      <c r="AC416" s="44">
        <f t="shared" si="55"/>
        <v>21353.856000000003</v>
      </c>
      <c r="AD416" s="44">
        <f t="shared" si="63"/>
        <v>85415.423999999999</v>
      </c>
      <c r="AE416" s="1" t="s">
        <v>21</v>
      </c>
    </row>
    <row r="417" spans="2:31" x14ac:dyDescent="0.25">
      <c r="B417" s="1" t="s">
        <v>757</v>
      </c>
      <c r="C417" s="22" t="s">
        <v>742</v>
      </c>
      <c r="D417" s="23">
        <v>43647</v>
      </c>
      <c r="E417" s="13">
        <v>16541.05</v>
      </c>
      <c r="F417" s="1">
        <v>19756</v>
      </c>
      <c r="G417" s="1" t="s">
        <v>397</v>
      </c>
      <c r="H417" s="1">
        <v>15</v>
      </c>
      <c r="L417" s="13"/>
      <c r="O417" s="13"/>
      <c r="R417" s="13"/>
      <c r="S417" s="2" t="s">
        <v>404</v>
      </c>
      <c r="U417" s="13"/>
      <c r="V417" s="2">
        <f t="shared" si="64"/>
        <v>1102.7366666666667</v>
      </c>
      <c r="W417" s="2">
        <f t="shared" si="57"/>
        <v>1102.7366666666667</v>
      </c>
      <c r="X417" s="13">
        <f t="shared" si="58"/>
        <v>15438.313333333332</v>
      </c>
      <c r="Y417" s="44">
        <f t="shared" si="59"/>
        <v>1102.7366666666667</v>
      </c>
      <c r="Z417" s="44">
        <f t="shared" si="60"/>
        <v>2205.4733333333334</v>
      </c>
      <c r="AA417" s="44">
        <f t="shared" si="61"/>
        <v>14335.576666666666</v>
      </c>
      <c r="AB417" s="44">
        <f t="shared" si="62"/>
        <v>1102.7366666666667</v>
      </c>
      <c r="AC417" s="44">
        <f t="shared" si="55"/>
        <v>3308.21</v>
      </c>
      <c r="AD417" s="44">
        <f t="shared" si="63"/>
        <v>13232.84</v>
      </c>
      <c r="AE417" s="1" t="s">
        <v>21</v>
      </c>
    </row>
    <row r="418" spans="2:31" x14ac:dyDescent="0.25">
      <c r="B418" s="1" t="s">
        <v>758</v>
      </c>
      <c r="C418" s="22" t="s">
        <v>17</v>
      </c>
      <c r="D418" s="23">
        <v>43781</v>
      </c>
      <c r="E418" s="13">
        <v>7483.08</v>
      </c>
      <c r="F418" s="1">
        <v>20431</v>
      </c>
      <c r="G418" s="1" t="s">
        <v>397</v>
      </c>
      <c r="H418" s="1">
        <v>15</v>
      </c>
      <c r="L418" s="13"/>
      <c r="O418" s="13"/>
      <c r="R418" s="13"/>
      <c r="U418" s="13"/>
      <c r="V418" s="2">
        <f t="shared" si="64"/>
        <v>498.87200000000007</v>
      </c>
      <c r="W418" s="2">
        <f t="shared" si="57"/>
        <v>498.87200000000007</v>
      </c>
      <c r="X418" s="13">
        <f t="shared" si="58"/>
        <v>6984.2079999999996</v>
      </c>
      <c r="Y418" s="44">
        <f t="shared" si="59"/>
        <v>498.87200000000007</v>
      </c>
      <c r="Z418" s="44">
        <f t="shared" si="60"/>
        <v>997.74400000000014</v>
      </c>
      <c r="AA418" s="44">
        <f t="shared" si="61"/>
        <v>6485.3359999999993</v>
      </c>
      <c r="AB418" s="44">
        <f t="shared" si="62"/>
        <v>498.87200000000007</v>
      </c>
      <c r="AC418" s="44">
        <f t="shared" si="55"/>
        <v>1496.6160000000002</v>
      </c>
      <c r="AD418" s="44">
        <f t="shared" si="63"/>
        <v>5986.4639999999999</v>
      </c>
      <c r="AE418" s="1" t="s">
        <v>21</v>
      </c>
    </row>
    <row r="419" spans="2:31" x14ac:dyDescent="0.25">
      <c r="B419" s="1" t="s">
        <v>760</v>
      </c>
      <c r="C419" s="22" t="s">
        <v>17</v>
      </c>
      <c r="D419" s="23">
        <v>43721</v>
      </c>
      <c r="E419" s="13">
        <v>14089.93</v>
      </c>
      <c r="F419" s="1" t="s">
        <v>759</v>
      </c>
      <c r="G419" s="1" t="s">
        <v>397</v>
      </c>
      <c r="H419" s="1">
        <v>15</v>
      </c>
      <c r="L419" s="13"/>
      <c r="O419" s="13"/>
      <c r="R419" s="13"/>
      <c r="U419" s="13"/>
      <c r="V419" s="2">
        <f t="shared" si="64"/>
        <v>939.32866666666678</v>
      </c>
      <c r="W419" s="2">
        <f t="shared" si="57"/>
        <v>939.32866666666678</v>
      </c>
      <c r="X419" s="13">
        <f t="shared" si="58"/>
        <v>13150.601333333334</v>
      </c>
      <c r="Y419" s="44">
        <f t="shared" si="59"/>
        <v>939.32866666666678</v>
      </c>
      <c r="Z419" s="44">
        <f t="shared" si="60"/>
        <v>1878.6573333333336</v>
      </c>
      <c r="AA419" s="44">
        <f t="shared" si="61"/>
        <v>12211.272666666668</v>
      </c>
      <c r="AB419" s="44">
        <f t="shared" si="62"/>
        <v>939.32866666666678</v>
      </c>
      <c r="AC419" s="44">
        <f t="shared" ref="AC419:AC487" si="65">Z419+AB419</f>
        <v>2817.9860000000003</v>
      </c>
      <c r="AD419" s="44">
        <f t="shared" si="63"/>
        <v>11271.944</v>
      </c>
      <c r="AE419" s="1" t="s">
        <v>21</v>
      </c>
    </row>
    <row r="420" spans="2:31" x14ac:dyDescent="0.25">
      <c r="B420" s="1" t="s">
        <v>762</v>
      </c>
      <c r="C420" s="22" t="s">
        <v>742</v>
      </c>
      <c r="D420" s="23">
        <v>43837</v>
      </c>
      <c r="E420" s="13">
        <v>7292.5</v>
      </c>
      <c r="F420" s="1" t="s">
        <v>761</v>
      </c>
      <c r="G420" s="1" t="s">
        <v>397</v>
      </c>
      <c r="H420" s="1">
        <v>15</v>
      </c>
      <c r="L420" s="13"/>
      <c r="O420" s="13"/>
      <c r="R420" s="13"/>
      <c r="U420" s="13"/>
      <c r="V420" s="2">
        <f t="shared" si="64"/>
        <v>486.16666666666674</v>
      </c>
      <c r="W420" s="2">
        <f>T420+V420</f>
        <v>486.16666666666674</v>
      </c>
      <c r="X420" s="13">
        <f t="shared" si="58"/>
        <v>6806.333333333333</v>
      </c>
      <c r="Y420" s="44">
        <f t="shared" si="59"/>
        <v>486.16666666666674</v>
      </c>
      <c r="Z420" s="44">
        <f t="shared" si="60"/>
        <v>972.33333333333348</v>
      </c>
      <c r="AA420" s="44">
        <f t="shared" si="61"/>
        <v>6320.1666666666661</v>
      </c>
      <c r="AB420" s="44">
        <f t="shared" si="62"/>
        <v>486.16666666666674</v>
      </c>
      <c r="AC420" s="44">
        <f t="shared" si="65"/>
        <v>1458.5000000000002</v>
      </c>
      <c r="AD420" s="44">
        <f t="shared" si="63"/>
        <v>5834</v>
      </c>
      <c r="AE420" s="1" t="s">
        <v>21</v>
      </c>
    </row>
    <row r="421" spans="2:31" x14ac:dyDescent="0.25">
      <c r="B421" s="1" t="s">
        <v>763</v>
      </c>
      <c r="C421" s="22" t="s">
        <v>17</v>
      </c>
      <c r="D421" s="23">
        <v>43677</v>
      </c>
      <c r="E421" s="13">
        <v>5986.97</v>
      </c>
      <c r="F421" s="1">
        <v>20125</v>
      </c>
      <c r="G421" s="1" t="s">
        <v>397</v>
      </c>
      <c r="H421" s="1">
        <v>15</v>
      </c>
      <c r="L421" s="13"/>
      <c r="O421" s="13"/>
      <c r="R421" s="13"/>
      <c r="U421" s="13"/>
      <c r="V421" s="2">
        <f t="shared" si="64"/>
        <v>399.13133333333337</v>
      </c>
      <c r="W421" s="2">
        <f t="shared" si="57"/>
        <v>399.13133333333337</v>
      </c>
      <c r="X421" s="13">
        <f t="shared" si="58"/>
        <v>5587.8386666666665</v>
      </c>
      <c r="Y421" s="44">
        <f t="shared" si="59"/>
        <v>399.13133333333337</v>
      </c>
      <c r="Z421" s="44">
        <f t="shared" si="60"/>
        <v>798.26266666666675</v>
      </c>
      <c r="AA421" s="44">
        <f t="shared" si="61"/>
        <v>5188.7073333333337</v>
      </c>
      <c r="AB421" s="44">
        <f t="shared" si="62"/>
        <v>399.13133333333337</v>
      </c>
      <c r="AC421" s="44">
        <f t="shared" si="65"/>
        <v>1197.3940000000002</v>
      </c>
      <c r="AD421" s="44">
        <f t="shared" si="63"/>
        <v>4789.576</v>
      </c>
      <c r="AE421" s="1" t="s">
        <v>21</v>
      </c>
    </row>
    <row r="422" spans="2:31" x14ac:dyDescent="0.25">
      <c r="B422" s="1" t="s">
        <v>774</v>
      </c>
      <c r="C422" s="1" t="s">
        <v>17</v>
      </c>
      <c r="D422" s="51">
        <v>44239</v>
      </c>
      <c r="E422" s="13">
        <v>54149.37</v>
      </c>
      <c r="F422" s="1" t="s">
        <v>775</v>
      </c>
      <c r="H422" s="1">
        <v>15</v>
      </c>
      <c r="L422" s="13"/>
      <c r="O422" s="13"/>
      <c r="R422" s="13"/>
      <c r="U422" s="13"/>
      <c r="X422" s="13"/>
      <c r="Y422" s="44">
        <f>IF(W422&gt;=E422, 0, ((E422/H422)/12*4.5))</f>
        <v>1353.73425</v>
      </c>
      <c r="Z422" s="44">
        <f t="shared" si="60"/>
        <v>1353.73425</v>
      </c>
      <c r="AA422" s="44">
        <f t="shared" si="61"/>
        <v>52795.635750000001</v>
      </c>
      <c r="AB422" s="44">
        <f t="shared" si="62"/>
        <v>3609.9580000000001</v>
      </c>
      <c r="AC422" s="44">
        <f t="shared" si="65"/>
        <v>4963.6922500000001</v>
      </c>
      <c r="AD422" s="44">
        <f t="shared" si="63"/>
        <v>49185.677750000003</v>
      </c>
      <c r="AE422" s="1" t="s">
        <v>21</v>
      </c>
    </row>
    <row r="423" spans="2:31" x14ac:dyDescent="0.25">
      <c r="B423" s="1" t="s">
        <v>773</v>
      </c>
      <c r="C423" s="1" t="s">
        <v>17</v>
      </c>
      <c r="D423" s="50">
        <v>44329</v>
      </c>
      <c r="E423" s="13">
        <v>99130</v>
      </c>
      <c r="F423" s="1" t="s">
        <v>772</v>
      </c>
      <c r="H423" s="1">
        <v>15</v>
      </c>
      <c r="L423" s="13"/>
      <c r="O423" s="13"/>
      <c r="R423" s="13"/>
      <c r="U423" s="13"/>
      <c r="X423" s="13"/>
      <c r="Y423" s="44">
        <f>IF(W423&gt;=E423, 0, ((E423/H423)/12*0.5))</f>
        <v>275.36111111111114</v>
      </c>
      <c r="Z423" s="44">
        <f t="shared" si="60"/>
        <v>275.36111111111114</v>
      </c>
      <c r="AA423" s="44">
        <f t="shared" si="61"/>
        <v>98854.638888888891</v>
      </c>
      <c r="AB423" s="44">
        <f t="shared" si="62"/>
        <v>6608.6666666666679</v>
      </c>
      <c r="AC423" s="44">
        <f t="shared" si="65"/>
        <v>6884.0277777777792</v>
      </c>
      <c r="AD423" s="44">
        <f t="shared" si="63"/>
        <v>92245.972222222219</v>
      </c>
      <c r="AE423" s="1" t="s">
        <v>21</v>
      </c>
    </row>
    <row r="424" spans="2:31" x14ac:dyDescent="0.25">
      <c r="B424" s="1" t="s">
        <v>782</v>
      </c>
      <c r="C424" s="1" t="s">
        <v>17</v>
      </c>
      <c r="D424" s="50">
        <v>44013</v>
      </c>
      <c r="E424" s="13">
        <v>284415.07</v>
      </c>
      <c r="F424" s="1" t="s">
        <v>783</v>
      </c>
      <c r="H424" s="1">
        <v>20</v>
      </c>
      <c r="L424" s="13"/>
      <c r="O424" s="13"/>
      <c r="R424" s="13"/>
      <c r="U424" s="13"/>
      <c r="X424" s="13"/>
      <c r="Y424" s="44">
        <f t="shared" ref="Y424" si="66">IF(W424&gt;=E424, 0, ((E424/H424)/12*12))</f>
        <v>14220.753500000001</v>
      </c>
      <c r="Z424" s="44">
        <f t="shared" si="60"/>
        <v>14220.753500000001</v>
      </c>
      <c r="AA424" s="44">
        <f t="shared" si="61"/>
        <v>270194.31650000002</v>
      </c>
      <c r="AB424" s="44">
        <f t="shared" si="62"/>
        <v>14220.753500000001</v>
      </c>
      <c r="AC424" s="44">
        <f t="shared" si="65"/>
        <v>28441.507000000001</v>
      </c>
      <c r="AD424" s="44">
        <f t="shared" si="63"/>
        <v>255973.56299999999</v>
      </c>
      <c r="AE424" s="1" t="s">
        <v>21</v>
      </c>
    </row>
    <row r="425" spans="2:31" x14ac:dyDescent="0.25">
      <c r="B425" s="1" t="s">
        <v>833</v>
      </c>
      <c r="C425" s="90" t="s">
        <v>396</v>
      </c>
      <c r="D425" s="89">
        <v>44385</v>
      </c>
      <c r="E425" s="13">
        <v>56570</v>
      </c>
      <c r="F425" s="1" t="s">
        <v>831</v>
      </c>
      <c r="G425" s="1" t="s">
        <v>832</v>
      </c>
      <c r="H425" s="1">
        <v>10</v>
      </c>
      <c r="L425" s="13"/>
      <c r="O425" s="13"/>
      <c r="R425" s="13"/>
      <c r="U425" s="13"/>
      <c r="X425" s="13"/>
      <c r="Y425" s="44">
        <f t="shared" si="59"/>
        <v>5657</v>
      </c>
      <c r="Z425" s="44">
        <f t="shared" si="60"/>
        <v>5657</v>
      </c>
      <c r="AA425" s="44">
        <f t="shared" si="61"/>
        <v>50913</v>
      </c>
      <c r="AB425" s="44">
        <f t="shared" si="62"/>
        <v>5657</v>
      </c>
      <c r="AC425" s="44">
        <f t="shared" si="65"/>
        <v>11314</v>
      </c>
      <c r="AD425" s="44">
        <f t="shared" si="63"/>
        <v>45256</v>
      </c>
      <c r="AE425" s="1" t="s">
        <v>21</v>
      </c>
    </row>
    <row r="426" spans="2:31" x14ac:dyDescent="0.25">
      <c r="B426" s="1" t="s">
        <v>942</v>
      </c>
      <c r="C426" s="90" t="s">
        <v>396</v>
      </c>
      <c r="D426" s="89">
        <v>44378</v>
      </c>
      <c r="E426" s="13">
        <v>5771.09</v>
      </c>
      <c r="F426" s="1" t="s">
        <v>943</v>
      </c>
      <c r="G426" s="1" t="s">
        <v>832</v>
      </c>
      <c r="H426" s="1">
        <v>10</v>
      </c>
      <c r="L426" s="13"/>
      <c r="O426" s="13"/>
      <c r="R426" s="13"/>
      <c r="U426" s="13"/>
      <c r="X426" s="13"/>
      <c r="Y426" s="44">
        <f t="shared" si="59"/>
        <v>577.10900000000004</v>
      </c>
      <c r="Z426" s="44">
        <f t="shared" si="60"/>
        <v>577.10900000000004</v>
      </c>
      <c r="AA426" s="44">
        <f t="shared" si="61"/>
        <v>5193.9809999999998</v>
      </c>
      <c r="AB426" s="44">
        <f t="shared" si="62"/>
        <v>577.10900000000004</v>
      </c>
      <c r="AC426" s="44">
        <f t="shared" si="65"/>
        <v>1154.2180000000001</v>
      </c>
      <c r="AD426" s="44">
        <f t="shared" si="63"/>
        <v>4616.8720000000003</v>
      </c>
      <c r="AE426" s="1" t="s">
        <v>21</v>
      </c>
    </row>
    <row r="427" spans="2:31" x14ac:dyDescent="0.25">
      <c r="B427" s="1" t="s">
        <v>946</v>
      </c>
      <c r="C427" s="90" t="s">
        <v>396</v>
      </c>
      <c r="D427" s="89">
        <v>44449</v>
      </c>
      <c r="E427" s="13">
        <v>3150</v>
      </c>
      <c r="F427" s="1" t="s">
        <v>947</v>
      </c>
      <c r="G427" s="1" t="s">
        <v>832</v>
      </c>
      <c r="H427" s="1">
        <v>10</v>
      </c>
      <c r="L427" s="13"/>
      <c r="O427" s="13"/>
      <c r="R427" s="13"/>
      <c r="U427" s="13"/>
      <c r="X427" s="13"/>
      <c r="Y427" s="44">
        <f t="shared" si="59"/>
        <v>315</v>
      </c>
      <c r="Z427" s="44">
        <f t="shared" si="60"/>
        <v>315</v>
      </c>
      <c r="AA427" s="44">
        <f t="shared" si="61"/>
        <v>2835</v>
      </c>
      <c r="AB427" s="44">
        <f t="shared" si="62"/>
        <v>315</v>
      </c>
      <c r="AC427" s="44">
        <f t="shared" si="65"/>
        <v>630</v>
      </c>
      <c r="AD427" s="44">
        <f t="shared" si="63"/>
        <v>2520</v>
      </c>
      <c r="AE427" s="1" t="s">
        <v>21</v>
      </c>
    </row>
    <row r="428" spans="2:31" x14ac:dyDescent="0.25">
      <c r="B428" s="1" t="s">
        <v>940</v>
      </c>
      <c r="C428" s="90" t="s">
        <v>396</v>
      </c>
      <c r="D428" s="89">
        <v>44449</v>
      </c>
      <c r="E428" s="13">
        <v>12776.46</v>
      </c>
      <c r="F428" s="1" t="s">
        <v>941</v>
      </c>
      <c r="G428" s="1" t="s">
        <v>832</v>
      </c>
      <c r="H428" s="1">
        <v>5</v>
      </c>
      <c r="L428" s="13"/>
      <c r="O428" s="13"/>
      <c r="R428" s="13"/>
      <c r="U428" s="13"/>
      <c r="X428" s="13"/>
      <c r="Y428" s="44">
        <f t="shared" si="59"/>
        <v>2555.2919999999999</v>
      </c>
      <c r="Z428" s="44">
        <f t="shared" si="60"/>
        <v>2555.2919999999999</v>
      </c>
      <c r="AA428" s="44">
        <f t="shared" si="61"/>
        <v>10221.168</v>
      </c>
      <c r="AB428" s="44">
        <f t="shared" si="62"/>
        <v>2555.2919999999999</v>
      </c>
      <c r="AC428" s="44">
        <f t="shared" si="65"/>
        <v>5110.5839999999998</v>
      </c>
      <c r="AD428" s="44">
        <f t="shared" si="63"/>
        <v>7665.8759999999993</v>
      </c>
      <c r="AE428" s="1" t="s">
        <v>21</v>
      </c>
    </row>
    <row r="429" spans="2:31" x14ac:dyDescent="0.25">
      <c r="B429" s="1" t="s">
        <v>944</v>
      </c>
      <c r="C429" s="90" t="s">
        <v>396</v>
      </c>
      <c r="D429" s="89">
        <v>44564</v>
      </c>
      <c r="E429" s="13">
        <v>1348.32</v>
      </c>
      <c r="F429" s="1" t="s">
        <v>945</v>
      </c>
      <c r="G429" s="1" t="s">
        <v>832</v>
      </c>
      <c r="H429" s="1">
        <v>20</v>
      </c>
      <c r="L429" s="13"/>
      <c r="O429" s="13"/>
      <c r="R429" s="13"/>
      <c r="U429" s="13"/>
      <c r="X429" s="13"/>
      <c r="Y429" s="44">
        <f t="shared" si="59"/>
        <v>67.415999999999997</v>
      </c>
      <c r="Z429" s="44">
        <f t="shared" si="60"/>
        <v>67.415999999999997</v>
      </c>
      <c r="AA429" s="44">
        <f t="shared" si="61"/>
        <v>1280.904</v>
      </c>
      <c r="AB429" s="44">
        <f t="shared" si="62"/>
        <v>67.415999999999997</v>
      </c>
      <c r="AC429" s="44">
        <f t="shared" si="65"/>
        <v>134.83199999999999</v>
      </c>
      <c r="AD429" s="44">
        <f t="shared" si="63"/>
        <v>1213.4879999999998</v>
      </c>
      <c r="AE429" s="1" t="s">
        <v>21</v>
      </c>
    </row>
    <row r="430" spans="2:31" x14ac:dyDescent="0.25">
      <c r="B430" s="1" t="s">
        <v>835</v>
      </c>
      <c r="C430" s="90" t="s">
        <v>396</v>
      </c>
      <c r="D430" s="89">
        <v>44398</v>
      </c>
      <c r="E430" s="13">
        <v>33242.800000000003</v>
      </c>
      <c r="F430" s="1" t="s">
        <v>836</v>
      </c>
      <c r="G430" s="1" t="s">
        <v>832</v>
      </c>
      <c r="H430" s="1">
        <v>20</v>
      </c>
      <c r="L430" s="13"/>
      <c r="O430" s="13"/>
      <c r="R430" s="13"/>
      <c r="U430" s="13"/>
      <c r="X430" s="13"/>
      <c r="Y430" s="44">
        <f t="shared" si="59"/>
        <v>1662.1400000000003</v>
      </c>
      <c r="Z430" s="44">
        <f t="shared" si="60"/>
        <v>1662.1400000000003</v>
      </c>
      <c r="AA430" s="44">
        <f t="shared" si="61"/>
        <v>31580.660000000003</v>
      </c>
      <c r="AB430" s="44">
        <f t="shared" si="62"/>
        <v>1662.1400000000003</v>
      </c>
      <c r="AC430" s="44">
        <f t="shared" si="65"/>
        <v>3324.2800000000007</v>
      </c>
      <c r="AD430" s="44">
        <f t="shared" si="63"/>
        <v>29918.520000000004</v>
      </c>
      <c r="AE430" s="1" t="s">
        <v>21</v>
      </c>
    </row>
    <row r="431" spans="2:31" x14ac:dyDescent="0.25">
      <c r="B431" s="1" t="s">
        <v>938</v>
      </c>
      <c r="C431" s="90" t="s">
        <v>396</v>
      </c>
      <c r="D431" s="89">
        <v>44460</v>
      </c>
      <c r="E431" s="13">
        <v>36405.339999999997</v>
      </c>
      <c r="F431" s="1" t="s">
        <v>939</v>
      </c>
      <c r="G431" s="1" t="s">
        <v>832</v>
      </c>
      <c r="H431" s="1">
        <v>15</v>
      </c>
      <c r="L431" s="13"/>
      <c r="O431" s="13"/>
      <c r="R431" s="13"/>
      <c r="U431" s="13"/>
      <c r="X431" s="13"/>
      <c r="Y431" s="44">
        <f t="shared" si="59"/>
        <v>2427.0226666666663</v>
      </c>
      <c r="Z431" s="44">
        <f t="shared" si="60"/>
        <v>2427.0226666666663</v>
      </c>
      <c r="AA431" s="44">
        <f t="shared" si="61"/>
        <v>33978.317333333332</v>
      </c>
      <c r="AB431" s="44">
        <f t="shared" si="62"/>
        <v>2427.0226666666663</v>
      </c>
      <c r="AC431" s="44">
        <f t="shared" si="65"/>
        <v>4854.0453333333326</v>
      </c>
      <c r="AD431" s="44">
        <f t="shared" si="63"/>
        <v>31551.294666666665</v>
      </c>
      <c r="AE431" s="1" t="s">
        <v>21</v>
      </c>
    </row>
    <row r="432" spans="2:31" x14ac:dyDescent="0.25">
      <c r="B432" s="1" t="s">
        <v>834</v>
      </c>
      <c r="C432" s="90" t="s">
        <v>396</v>
      </c>
      <c r="D432" s="89">
        <v>44460</v>
      </c>
      <c r="E432" s="13">
        <v>79258.16</v>
      </c>
      <c r="F432" s="1" t="s">
        <v>837</v>
      </c>
      <c r="G432" s="1" t="s">
        <v>832</v>
      </c>
      <c r="H432" s="1">
        <v>15</v>
      </c>
      <c r="L432" s="13"/>
      <c r="O432" s="13"/>
      <c r="R432" s="13"/>
      <c r="U432" s="13"/>
      <c r="X432" s="13"/>
      <c r="Y432" s="44">
        <f t="shared" si="59"/>
        <v>5283.8773333333338</v>
      </c>
      <c r="Z432" s="44">
        <f t="shared" si="60"/>
        <v>5283.8773333333338</v>
      </c>
      <c r="AA432" s="44">
        <f t="shared" si="61"/>
        <v>73974.282666666666</v>
      </c>
      <c r="AB432" s="44">
        <f t="shared" si="62"/>
        <v>5283.8773333333338</v>
      </c>
      <c r="AC432" s="44">
        <f t="shared" si="65"/>
        <v>10567.754666666668</v>
      </c>
      <c r="AD432" s="44">
        <f t="shared" si="63"/>
        <v>68690.405333333329</v>
      </c>
      <c r="AE432" s="1" t="s">
        <v>21</v>
      </c>
    </row>
    <row r="433" spans="1:33" s="24" customFormat="1" ht="15.75" x14ac:dyDescent="0.25">
      <c r="B433" s="28" t="s">
        <v>404</v>
      </c>
      <c r="C433" s="24" t="s">
        <v>403</v>
      </c>
      <c r="D433" s="25"/>
      <c r="E433" s="26">
        <f>SUM(E10:E432)</f>
        <v>21561222.200000003</v>
      </c>
      <c r="F433" s="26">
        <f t="shared" ref="F433:AD433" si="67">SUM(F10:F432)</f>
        <v>141512</v>
      </c>
      <c r="G433" s="26">
        <f t="shared" si="67"/>
        <v>0</v>
      </c>
      <c r="H433" s="26">
        <f t="shared" si="67"/>
        <v>11488</v>
      </c>
      <c r="I433" s="26">
        <f t="shared" si="67"/>
        <v>5896251.7699999912</v>
      </c>
      <c r="J433" s="26">
        <f t="shared" si="67"/>
        <v>551975.47133333294</v>
      </c>
      <c r="K433" s="26">
        <f t="shared" si="67"/>
        <v>6448227.2413333282</v>
      </c>
      <c r="L433" s="26">
        <f t="shared" si="67"/>
        <v>12907273.618666669</v>
      </c>
      <c r="M433" s="26">
        <f t="shared" si="67"/>
        <v>587773.60430000024</v>
      </c>
      <c r="N433" s="26">
        <f t="shared" si="67"/>
        <v>7036000.8456333326</v>
      </c>
      <c r="O433" s="26">
        <f t="shared" si="67"/>
        <v>12319500.014366673</v>
      </c>
      <c r="P433" s="26">
        <f t="shared" si="67"/>
        <v>586368.26796666661</v>
      </c>
      <c r="Q433" s="26">
        <f t="shared" si="67"/>
        <v>7622369.1136000007</v>
      </c>
      <c r="R433" s="26">
        <f t="shared" si="67"/>
        <v>11811162.706399994</v>
      </c>
      <c r="S433" s="26">
        <f t="shared" si="67"/>
        <v>591150.85384166683</v>
      </c>
      <c r="T433" s="26">
        <f t="shared" si="67"/>
        <v>8213519.9601083314</v>
      </c>
      <c r="U433" s="26">
        <f t="shared" si="67"/>
        <v>12300519.189891659</v>
      </c>
      <c r="V433" s="26">
        <f t="shared" si="67"/>
        <v>654187.50946666684</v>
      </c>
      <c r="W433" s="26">
        <f t="shared" si="67"/>
        <v>8867707.4695749935</v>
      </c>
      <c r="X433" s="26">
        <f t="shared" si="67"/>
        <v>12027298.120424995</v>
      </c>
      <c r="Y433" s="26">
        <f t="shared" si="67"/>
        <v>687503.28832777799</v>
      </c>
      <c r="Z433" s="26">
        <f t="shared" si="67"/>
        <v>9555210.757902775</v>
      </c>
      <c r="AA433" s="26">
        <f t="shared" si="67"/>
        <v>12006011.442097221</v>
      </c>
      <c r="AB433" s="26">
        <f t="shared" si="67"/>
        <v>638731.19463333336</v>
      </c>
      <c r="AC433" s="26">
        <f t="shared" si="67"/>
        <v>10182858.560202772</v>
      </c>
      <c r="AD433" s="26">
        <f t="shared" si="67"/>
        <v>11374288.719797226</v>
      </c>
    </row>
    <row r="434" spans="1:33" x14ac:dyDescent="0.25">
      <c r="D434" s="4"/>
      <c r="E434" s="13"/>
      <c r="L434" s="13"/>
      <c r="O434" s="13"/>
      <c r="R434" s="13"/>
      <c r="U434" s="13"/>
      <c r="X434" s="13"/>
      <c r="Y434" s="44"/>
      <c r="Z434" s="44"/>
      <c r="AA434" s="44"/>
      <c r="AB434" s="44"/>
      <c r="AC434" s="44"/>
      <c r="AD434" s="44"/>
    </row>
    <row r="435" spans="1:33" x14ac:dyDescent="0.25">
      <c r="D435" s="4"/>
      <c r="E435" s="13"/>
      <c r="L435" s="13"/>
      <c r="O435" s="13"/>
      <c r="R435" s="13"/>
      <c r="U435" s="13"/>
      <c r="X435" s="13"/>
      <c r="Y435" s="44"/>
      <c r="Z435" s="44"/>
      <c r="AA435" s="44" t="s">
        <v>404</v>
      </c>
      <c r="AB435" s="44"/>
      <c r="AC435" s="44"/>
      <c r="AD435" s="44" t="s">
        <v>404</v>
      </c>
    </row>
    <row r="436" spans="1:33" x14ac:dyDescent="0.25">
      <c r="A436" s="1">
        <v>9</v>
      </c>
      <c r="B436" s="1" t="s">
        <v>408</v>
      </c>
      <c r="C436" s="1" t="s">
        <v>406</v>
      </c>
      <c r="D436" s="4">
        <v>27303</v>
      </c>
      <c r="E436" s="13">
        <v>1155.95</v>
      </c>
      <c r="F436" s="1" t="s">
        <v>407</v>
      </c>
      <c r="G436" s="1" t="s">
        <v>19</v>
      </c>
      <c r="H436" s="1">
        <v>15</v>
      </c>
      <c r="I436" s="2">
        <v>1155.95</v>
      </c>
      <c r="J436" s="2">
        <v>0</v>
      </c>
      <c r="K436" s="2">
        <v>1155.95</v>
      </c>
      <c r="L436" s="13">
        <v>0</v>
      </c>
      <c r="M436" s="2">
        <v>0</v>
      </c>
      <c r="N436" s="2">
        <v>1155.95</v>
      </c>
      <c r="O436" s="13">
        <v>0</v>
      </c>
      <c r="P436" s="2">
        <v>0</v>
      </c>
      <c r="Q436" s="2">
        <v>1155.95</v>
      </c>
      <c r="R436" s="13">
        <v>0</v>
      </c>
      <c r="T436" s="2">
        <v>1155.95</v>
      </c>
      <c r="U436" s="13">
        <v>0</v>
      </c>
      <c r="V436" s="2">
        <f t="shared" ref="V436:V466" si="68">IF(T436&gt;=E436, 0, ((E436/H436)/12*12))</f>
        <v>0</v>
      </c>
      <c r="W436" s="2">
        <f t="shared" ref="W436:W466" si="69">T436+V436</f>
        <v>1155.95</v>
      </c>
      <c r="X436" s="13">
        <f t="shared" ref="X436:X466" si="70">E436-W436</f>
        <v>0</v>
      </c>
      <c r="Y436" s="44">
        <f t="shared" ref="Y436:Y466" si="71">IF(W436&gt;=E436, 0, ((E436/H436)/12*12))</f>
        <v>0</v>
      </c>
      <c r="Z436" s="44">
        <f t="shared" ref="Z436:Z466" si="72">W436+Y436</f>
        <v>1155.95</v>
      </c>
      <c r="AA436" s="44">
        <f t="shared" ref="AA436:AA466" si="73">E436-Z436</f>
        <v>0</v>
      </c>
      <c r="AB436" s="44">
        <f t="shared" ref="AB436:AB499" si="74">IF(Z436&gt;=E436, 0, ((E436/H436)/12*12))</f>
        <v>0</v>
      </c>
      <c r="AC436" s="44">
        <f t="shared" si="65"/>
        <v>1155.95</v>
      </c>
      <c r="AD436" s="44">
        <f t="shared" ref="AD436:AD499" si="75">E436-AC436</f>
        <v>0</v>
      </c>
      <c r="AE436" s="1" t="s">
        <v>21</v>
      </c>
    </row>
    <row r="437" spans="1:33" x14ac:dyDescent="0.25">
      <c r="A437" s="1">
        <v>9</v>
      </c>
      <c r="B437" s="1" t="s">
        <v>410</v>
      </c>
      <c r="C437" s="1" t="s">
        <v>406</v>
      </c>
      <c r="D437" s="4">
        <v>29677</v>
      </c>
      <c r="E437" s="13">
        <v>1892.8</v>
      </c>
      <c r="F437" s="1" t="s">
        <v>409</v>
      </c>
      <c r="G437" s="1" t="s">
        <v>19</v>
      </c>
      <c r="H437" s="1">
        <v>20</v>
      </c>
      <c r="I437" s="2">
        <v>1892.8</v>
      </c>
      <c r="J437" s="2">
        <v>0</v>
      </c>
      <c r="K437" s="2">
        <v>1892.8</v>
      </c>
      <c r="L437" s="13">
        <v>0</v>
      </c>
      <c r="M437" s="2">
        <v>0</v>
      </c>
      <c r="N437" s="2">
        <v>1892.8</v>
      </c>
      <c r="O437" s="13">
        <v>0</v>
      </c>
      <c r="P437" s="2">
        <v>0</v>
      </c>
      <c r="Q437" s="2">
        <v>1892.8</v>
      </c>
      <c r="R437" s="13">
        <v>0</v>
      </c>
      <c r="T437" s="2">
        <v>1892.8</v>
      </c>
      <c r="U437" s="13">
        <v>0</v>
      </c>
      <c r="V437" s="2">
        <f t="shared" si="68"/>
        <v>0</v>
      </c>
      <c r="W437" s="2">
        <f t="shared" si="69"/>
        <v>1892.8</v>
      </c>
      <c r="X437" s="13">
        <f t="shared" si="70"/>
        <v>0</v>
      </c>
      <c r="Y437" s="44">
        <f t="shared" si="71"/>
        <v>0</v>
      </c>
      <c r="Z437" s="44">
        <f t="shared" si="72"/>
        <v>1892.8</v>
      </c>
      <c r="AA437" s="44">
        <f t="shared" si="73"/>
        <v>0</v>
      </c>
      <c r="AB437" s="44">
        <f t="shared" si="74"/>
        <v>0</v>
      </c>
      <c r="AC437" s="44">
        <f t="shared" si="65"/>
        <v>1892.8</v>
      </c>
      <c r="AD437" s="44">
        <f t="shared" si="75"/>
        <v>0</v>
      </c>
      <c r="AE437" s="1" t="s">
        <v>21</v>
      </c>
    </row>
    <row r="438" spans="1:33" x14ac:dyDescent="0.25">
      <c r="A438" s="1">
        <v>9</v>
      </c>
      <c r="B438" s="1" t="s">
        <v>412</v>
      </c>
      <c r="C438" s="1" t="s">
        <v>406</v>
      </c>
      <c r="D438" s="4">
        <v>30256</v>
      </c>
      <c r="E438" s="13">
        <v>2089.33</v>
      </c>
      <c r="F438" s="1" t="s">
        <v>411</v>
      </c>
      <c r="G438" s="1" t="s">
        <v>19</v>
      </c>
      <c r="H438" s="1">
        <v>10</v>
      </c>
      <c r="I438" s="2">
        <v>2089.33</v>
      </c>
      <c r="J438" s="2">
        <v>0</v>
      </c>
      <c r="K438" s="2">
        <v>2089.33</v>
      </c>
      <c r="L438" s="13">
        <v>0</v>
      </c>
      <c r="M438" s="2">
        <v>0</v>
      </c>
      <c r="N438" s="2">
        <v>2089.33</v>
      </c>
      <c r="O438" s="13">
        <v>0</v>
      </c>
      <c r="P438" s="2">
        <v>0</v>
      </c>
      <c r="Q438" s="2">
        <v>2089.33</v>
      </c>
      <c r="R438" s="13">
        <v>0</v>
      </c>
      <c r="T438" s="2">
        <v>2089.33</v>
      </c>
      <c r="U438" s="13">
        <v>0</v>
      </c>
      <c r="V438" s="2">
        <f t="shared" si="68"/>
        <v>0</v>
      </c>
      <c r="W438" s="2">
        <f t="shared" si="69"/>
        <v>2089.33</v>
      </c>
      <c r="X438" s="13">
        <f t="shared" si="70"/>
        <v>0</v>
      </c>
      <c r="Y438" s="44">
        <f t="shared" si="71"/>
        <v>0</v>
      </c>
      <c r="Z438" s="44">
        <f t="shared" si="72"/>
        <v>2089.33</v>
      </c>
      <c r="AA438" s="44">
        <f t="shared" si="73"/>
        <v>0</v>
      </c>
      <c r="AB438" s="44">
        <f t="shared" si="74"/>
        <v>0</v>
      </c>
      <c r="AC438" s="44">
        <f t="shared" si="65"/>
        <v>2089.33</v>
      </c>
      <c r="AD438" s="44">
        <f t="shared" si="75"/>
        <v>0</v>
      </c>
      <c r="AE438" s="1" t="s">
        <v>21</v>
      </c>
    </row>
    <row r="439" spans="1:33" x14ac:dyDescent="0.25">
      <c r="A439" s="1">
        <v>9</v>
      </c>
      <c r="B439" s="1" t="s">
        <v>414</v>
      </c>
      <c r="C439" s="1" t="s">
        <v>406</v>
      </c>
      <c r="D439" s="4">
        <v>30834</v>
      </c>
      <c r="E439" s="13">
        <v>2120</v>
      </c>
      <c r="F439" s="1" t="s">
        <v>413</v>
      </c>
      <c r="G439" s="1" t="s">
        <v>19</v>
      </c>
      <c r="H439" s="1">
        <v>10</v>
      </c>
      <c r="I439" s="2">
        <v>2120</v>
      </c>
      <c r="J439" s="2">
        <v>0</v>
      </c>
      <c r="K439" s="2">
        <v>2120</v>
      </c>
      <c r="L439" s="13">
        <v>0</v>
      </c>
      <c r="M439" s="2">
        <v>0</v>
      </c>
      <c r="N439" s="2">
        <v>2120</v>
      </c>
      <c r="O439" s="13">
        <v>0</v>
      </c>
      <c r="P439" s="2">
        <v>0</v>
      </c>
      <c r="Q439" s="2">
        <v>2120</v>
      </c>
      <c r="R439" s="13">
        <v>0</v>
      </c>
      <c r="T439" s="2">
        <v>2120</v>
      </c>
      <c r="U439" s="13">
        <v>0</v>
      </c>
      <c r="V439" s="2">
        <f t="shared" si="68"/>
        <v>0</v>
      </c>
      <c r="W439" s="2">
        <f t="shared" si="69"/>
        <v>2120</v>
      </c>
      <c r="X439" s="13">
        <f t="shared" si="70"/>
        <v>0</v>
      </c>
      <c r="Y439" s="44">
        <f t="shared" si="71"/>
        <v>0</v>
      </c>
      <c r="Z439" s="44">
        <f t="shared" si="72"/>
        <v>2120</v>
      </c>
      <c r="AA439" s="44">
        <f t="shared" si="73"/>
        <v>0</v>
      </c>
      <c r="AB439" s="44">
        <f t="shared" si="74"/>
        <v>0</v>
      </c>
      <c r="AC439" s="44">
        <f t="shared" si="65"/>
        <v>2120</v>
      </c>
      <c r="AD439" s="44">
        <f t="shared" si="75"/>
        <v>0</v>
      </c>
      <c r="AE439" s="1" t="s">
        <v>21</v>
      </c>
    </row>
    <row r="440" spans="1:33" x14ac:dyDescent="0.25">
      <c r="A440" s="1">
        <v>9</v>
      </c>
      <c r="B440" s="1" t="s">
        <v>416</v>
      </c>
      <c r="C440" s="1" t="s">
        <v>406</v>
      </c>
      <c r="D440" s="4">
        <v>32387</v>
      </c>
      <c r="E440" s="13">
        <v>1950</v>
      </c>
      <c r="F440" s="1" t="s">
        <v>415</v>
      </c>
      <c r="G440" s="1" t="s">
        <v>19</v>
      </c>
      <c r="H440" s="1">
        <v>20</v>
      </c>
      <c r="I440" s="2">
        <v>1950</v>
      </c>
      <c r="J440" s="2">
        <v>0</v>
      </c>
      <c r="K440" s="2">
        <v>1950</v>
      </c>
      <c r="L440" s="13">
        <v>0</v>
      </c>
      <c r="M440" s="2">
        <v>0</v>
      </c>
      <c r="N440" s="2">
        <v>1950</v>
      </c>
      <c r="O440" s="13">
        <v>0</v>
      </c>
      <c r="P440" s="2">
        <v>0</v>
      </c>
      <c r="Q440" s="2">
        <v>1950</v>
      </c>
      <c r="R440" s="13">
        <v>0</v>
      </c>
      <c r="T440" s="2">
        <v>1950</v>
      </c>
      <c r="U440" s="13">
        <v>0</v>
      </c>
      <c r="V440" s="2">
        <f t="shared" si="68"/>
        <v>0</v>
      </c>
      <c r="W440" s="2">
        <f t="shared" si="69"/>
        <v>1950</v>
      </c>
      <c r="X440" s="13">
        <f t="shared" si="70"/>
        <v>0</v>
      </c>
      <c r="Y440" s="44">
        <f t="shared" si="71"/>
        <v>0</v>
      </c>
      <c r="Z440" s="44">
        <f t="shared" si="72"/>
        <v>1950</v>
      </c>
      <c r="AA440" s="44">
        <f t="shared" si="73"/>
        <v>0</v>
      </c>
      <c r="AB440" s="44">
        <f t="shared" si="74"/>
        <v>0</v>
      </c>
      <c r="AC440" s="44">
        <f t="shared" si="65"/>
        <v>1950</v>
      </c>
      <c r="AD440" s="44">
        <f t="shared" si="75"/>
        <v>0</v>
      </c>
      <c r="AE440" s="1" t="s">
        <v>21</v>
      </c>
    </row>
    <row r="441" spans="1:33" x14ac:dyDescent="0.25">
      <c r="A441" s="1">
        <v>9</v>
      </c>
      <c r="B441" s="21" t="s">
        <v>418</v>
      </c>
      <c r="C441" s="1" t="s">
        <v>406</v>
      </c>
      <c r="D441" s="4">
        <v>33270</v>
      </c>
      <c r="E441" s="13">
        <v>2500</v>
      </c>
      <c r="F441" s="1" t="s">
        <v>417</v>
      </c>
      <c r="G441" s="1" t="s">
        <v>19</v>
      </c>
      <c r="H441" s="1">
        <v>10</v>
      </c>
      <c r="I441" s="2">
        <v>2500</v>
      </c>
      <c r="J441" s="2">
        <v>0</v>
      </c>
      <c r="K441" s="2">
        <v>2500</v>
      </c>
      <c r="L441" s="13">
        <v>0</v>
      </c>
      <c r="M441" s="2">
        <v>0</v>
      </c>
      <c r="N441" s="2">
        <v>2500</v>
      </c>
      <c r="O441" s="13">
        <v>0</v>
      </c>
      <c r="P441" s="2">
        <v>0</v>
      </c>
      <c r="Q441" s="2">
        <v>2500</v>
      </c>
      <c r="R441" s="13">
        <v>0</v>
      </c>
      <c r="T441" s="2">
        <v>2500</v>
      </c>
      <c r="U441" s="13">
        <v>0</v>
      </c>
      <c r="V441" s="2">
        <f t="shared" si="68"/>
        <v>0</v>
      </c>
      <c r="W441" s="2">
        <f t="shared" si="69"/>
        <v>2500</v>
      </c>
      <c r="X441" s="13">
        <f t="shared" si="70"/>
        <v>0</v>
      </c>
      <c r="Y441" s="44">
        <f t="shared" si="71"/>
        <v>0</v>
      </c>
      <c r="Z441" s="44">
        <f t="shared" si="72"/>
        <v>2500</v>
      </c>
      <c r="AA441" s="44">
        <f t="shared" si="73"/>
        <v>0</v>
      </c>
      <c r="AB441" s="44">
        <f t="shared" si="74"/>
        <v>0</v>
      </c>
      <c r="AC441" s="44">
        <f t="shared" si="65"/>
        <v>2500</v>
      </c>
      <c r="AD441" s="44">
        <f t="shared" si="75"/>
        <v>0</v>
      </c>
      <c r="AE441" s="1" t="s">
        <v>21</v>
      </c>
    </row>
    <row r="442" spans="1:33" x14ac:dyDescent="0.25">
      <c r="A442" s="1">
        <v>9</v>
      </c>
      <c r="B442" s="1" t="s">
        <v>420</v>
      </c>
      <c r="C442" s="1" t="s">
        <v>406</v>
      </c>
      <c r="D442" s="4">
        <v>33848</v>
      </c>
      <c r="E442" s="13">
        <v>1262</v>
      </c>
      <c r="F442" s="1" t="s">
        <v>419</v>
      </c>
      <c r="G442" s="1" t="s">
        <v>19</v>
      </c>
      <c r="H442" s="1">
        <v>10</v>
      </c>
      <c r="I442" s="2">
        <v>1262</v>
      </c>
      <c r="J442" s="2">
        <v>0</v>
      </c>
      <c r="K442" s="2">
        <v>1262</v>
      </c>
      <c r="L442" s="13">
        <v>0</v>
      </c>
      <c r="M442" s="2">
        <v>0</v>
      </c>
      <c r="N442" s="2">
        <v>1262</v>
      </c>
      <c r="O442" s="13">
        <v>0</v>
      </c>
      <c r="P442" s="2">
        <v>0</v>
      </c>
      <c r="Q442" s="2">
        <v>1262</v>
      </c>
      <c r="R442" s="13">
        <v>0</v>
      </c>
      <c r="T442" s="2">
        <v>1262</v>
      </c>
      <c r="U442" s="13">
        <v>0</v>
      </c>
      <c r="V442" s="2">
        <f t="shared" si="68"/>
        <v>0</v>
      </c>
      <c r="W442" s="2">
        <f t="shared" si="69"/>
        <v>1262</v>
      </c>
      <c r="X442" s="13">
        <f t="shared" si="70"/>
        <v>0</v>
      </c>
      <c r="Y442" s="44">
        <f t="shared" si="71"/>
        <v>0</v>
      </c>
      <c r="Z442" s="44">
        <f t="shared" si="72"/>
        <v>1262</v>
      </c>
      <c r="AA442" s="44">
        <f t="shared" si="73"/>
        <v>0</v>
      </c>
      <c r="AB442" s="44">
        <f t="shared" si="74"/>
        <v>0</v>
      </c>
      <c r="AC442" s="44">
        <f t="shared" si="65"/>
        <v>1262</v>
      </c>
      <c r="AD442" s="44">
        <f t="shared" si="75"/>
        <v>0</v>
      </c>
      <c r="AE442" s="1" t="s">
        <v>21</v>
      </c>
    </row>
    <row r="443" spans="1:33" x14ac:dyDescent="0.25">
      <c r="A443" s="1">
        <v>9</v>
      </c>
      <c r="B443" s="1" t="s">
        <v>422</v>
      </c>
      <c r="C443" s="1" t="s">
        <v>406</v>
      </c>
      <c r="D443" s="4">
        <v>33848</v>
      </c>
      <c r="E443" s="13">
        <v>1602</v>
      </c>
      <c r="F443" s="1" t="s">
        <v>421</v>
      </c>
      <c r="G443" s="1" t="s">
        <v>19</v>
      </c>
      <c r="H443" s="1">
        <v>10</v>
      </c>
      <c r="I443" s="2">
        <v>1602</v>
      </c>
      <c r="J443" s="2">
        <v>0</v>
      </c>
      <c r="K443" s="2">
        <v>1602</v>
      </c>
      <c r="L443" s="13">
        <v>0</v>
      </c>
      <c r="M443" s="2">
        <v>0</v>
      </c>
      <c r="N443" s="2">
        <v>1602</v>
      </c>
      <c r="O443" s="13">
        <v>0</v>
      </c>
      <c r="P443" s="2">
        <v>0</v>
      </c>
      <c r="Q443" s="2">
        <v>1602</v>
      </c>
      <c r="R443" s="13">
        <v>0</v>
      </c>
      <c r="T443" s="2">
        <v>1602</v>
      </c>
      <c r="U443" s="13">
        <v>0</v>
      </c>
      <c r="V443" s="2">
        <f t="shared" si="68"/>
        <v>0</v>
      </c>
      <c r="W443" s="2">
        <f t="shared" si="69"/>
        <v>1602</v>
      </c>
      <c r="X443" s="13">
        <f t="shared" si="70"/>
        <v>0</v>
      </c>
      <c r="Y443" s="44">
        <f t="shared" si="71"/>
        <v>0</v>
      </c>
      <c r="Z443" s="44">
        <f t="shared" si="72"/>
        <v>1602</v>
      </c>
      <c r="AA443" s="44">
        <f t="shared" si="73"/>
        <v>0</v>
      </c>
      <c r="AB443" s="44">
        <f t="shared" si="74"/>
        <v>0</v>
      </c>
      <c r="AC443" s="44">
        <f t="shared" si="65"/>
        <v>1602</v>
      </c>
      <c r="AD443" s="44">
        <f t="shared" si="75"/>
        <v>0</v>
      </c>
      <c r="AE443" s="1" t="s">
        <v>21</v>
      </c>
      <c r="AG443" s="1" t="s">
        <v>404</v>
      </c>
    </row>
    <row r="444" spans="1:33" x14ac:dyDescent="0.25">
      <c r="A444" s="1">
        <v>9</v>
      </c>
      <c r="B444" s="1" t="s">
        <v>422</v>
      </c>
      <c r="C444" s="1" t="s">
        <v>406</v>
      </c>
      <c r="D444" s="4">
        <v>33848</v>
      </c>
      <c r="E444" s="13">
        <v>1602</v>
      </c>
      <c r="F444" s="1" t="s">
        <v>423</v>
      </c>
      <c r="G444" s="1" t="s">
        <v>19</v>
      </c>
      <c r="H444" s="1">
        <v>10</v>
      </c>
      <c r="I444" s="2">
        <v>1602</v>
      </c>
      <c r="J444" s="2">
        <v>0</v>
      </c>
      <c r="K444" s="2">
        <v>1602</v>
      </c>
      <c r="L444" s="13">
        <v>0</v>
      </c>
      <c r="M444" s="2">
        <v>0</v>
      </c>
      <c r="N444" s="2">
        <v>1602</v>
      </c>
      <c r="O444" s="13">
        <v>0</v>
      </c>
      <c r="P444" s="2">
        <v>0</v>
      </c>
      <c r="Q444" s="2">
        <v>1602</v>
      </c>
      <c r="R444" s="13">
        <v>0</v>
      </c>
      <c r="T444" s="2">
        <v>1602</v>
      </c>
      <c r="U444" s="13">
        <v>0</v>
      </c>
      <c r="V444" s="2">
        <f t="shared" si="68"/>
        <v>0</v>
      </c>
      <c r="W444" s="2">
        <f t="shared" si="69"/>
        <v>1602</v>
      </c>
      <c r="X444" s="13">
        <f t="shared" si="70"/>
        <v>0</v>
      </c>
      <c r="Y444" s="44">
        <f t="shared" si="71"/>
        <v>0</v>
      </c>
      <c r="Z444" s="44">
        <f t="shared" si="72"/>
        <v>1602</v>
      </c>
      <c r="AA444" s="44">
        <f t="shared" si="73"/>
        <v>0</v>
      </c>
      <c r="AB444" s="44">
        <f t="shared" si="74"/>
        <v>0</v>
      </c>
      <c r="AC444" s="44">
        <f t="shared" si="65"/>
        <v>1602</v>
      </c>
      <c r="AD444" s="44">
        <f t="shared" si="75"/>
        <v>0</v>
      </c>
      <c r="AE444" s="1" t="s">
        <v>21</v>
      </c>
    </row>
    <row r="445" spans="1:33" x14ac:dyDescent="0.25">
      <c r="A445" s="1">
        <v>9</v>
      </c>
      <c r="B445" s="1" t="s">
        <v>425</v>
      </c>
      <c r="C445" s="1" t="s">
        <v>406</v>
      </c>
      <c r="D445" s="4">
        <v>33848</v>
      </c>
      <c r="E445" s="13">
        <v>1932</v>
      </c>
      <c r="F445" s="1" t="s">
        <v>424</v>
      </c>
      <c r="G445" s="1" t="s">
        <v>19</v>
      </c>
      <c r="H445" s="1">
        <v>10</v>
      </c>
      <c r="I445" s="2">
        <v>1932</v>
      </c>
      <c r="J445" s="2">
        <v>0</v>
      </c>
      <c r="K445" s="2">
        <v>1932</v>
      </c>
      <c r="L445" s="13">
        <v>0</v>
      </c>
      <c r="M445" s="2">
        <v>0</v>
      </c>
      <c r="N445" s="2">
        <v>1932</v>
      </c>
      <c r="O445" s="13">
        <v>0</v>
      </c>
      <c r="P445" s="2">
        <v>0</v>
      </c>
      <c r="Q445" s="2">
        <v>1932</v>
      </c>
      <c r="R445" s="13">
        <v>0</v>
      </c>
      <c r="T445" s="2">
        <v>1932</v>
      </c>
      <c r="U445" s="13">
        <v>0</v>
      </c>
      <c r="V445" s="2">
        <f t="shared" si="68"/>
        <v>0</v>
      </c>
      <c r="W445" s="2">
        <f t="shared" si="69"/>
        <v>1932</v>
      </c>
      <c r="X445" s="13">
        <f t="shared" si="70"/>
        <v>0</v>
      </c>
      <c r="Y445" s="44">
        <f t="shared" si="71"/>
        <v>0</v>
      </c>
      <c r="Z445" s="44">
        <f t="shared" si="72"/>
        <v>1932</v>
      </c>
      <c r="AA445" s="44">
        <f t="shared" si="73"/>
        <v>0</v>
      </c>
      <c r="AB445" s="44">
        <f t="shared" si="74"/>
        <v>0</v>
      </c>
      <c r="AC445" s="44">
        <f t="shared" si="65"/>
        <v>1932</v>
      </c>
      <c r="AD445" s="44">
        <f t="shared" si="75"/>
        <v>0</v>
      </c>
      <c r="AE445" s="1" t="s">
        <v>21</v>
      </c>
    </row>
    <row r="446" spans="1:33" x14ac:dyDescent="0.25">
      <c r="A446" s="1">
        <v>9</v>
      </c>
      <c r="B446" s="1" t="s">
        <v>427</v>
      </c>
      <c r="C446" s="1" t="s">
        <v>406</v>
      </c>
      <c r="D446" s="4">
        <v>34182</v>
      </c>
      <c r="E446" s="13">
        <v>75721.600000000006</v>
      </c>
      <c r="F446" s="1" t="s">
        <v>426</v>
      </c>
      <c r="G446" s="1" t="s">
        <v>19</v>
      </c>
      <c r="H446" s="1">
        <v>8</v>
      </c>
      <c r="I446" s="2">
        <v>75721.600000000006</v>
      </c>
      <c r="J446" s="2">
        <v>0</v>
      </c>
      <c r="K446" s="2">
        <v>75721.600000000006</v>
      </c>
      <c r="L446" s="13">
        <v>0</v>
      </c>
      <c r="M446" s="2">
        <v>0</v>
      </c>
      <c r="N446" s="2">
        <v>75721.600000000006</v>
      </c>
      <c r="O446" s="13">
        <v>0</v>
      </c>
      <c r="P446" s="2">
        <v>0</v>
      </c>
      <c r="Q446" s="2">
        <v>75721.600000000006</v>
      </c>
      <c r="R446" s="13">
        <v>0</v>
      </c>
      <c r="T446" s="2">
        <v>75721.600000000006</v>
      </c>
      <c r="U446" s="13">
        <v>0</v>
      </c>
      <c r="V446" s="2">
        <f t="shared" si="68"/>
        <v>0</v>
      </c>
      <c r="W446" s="2">
        <f t="shared" si="69"/>
        <v>75721.600000000006</v>
      </c>
      <c r="X446" s="13">
        <f t="shared" si="70"/>
        <v>0</v>
      </c>
      <c r="Y446" s="44">
        <f t="shared" si="71"/>
        <v>0</v>
      </c>
      <c r="Z446" s="44">
        <f t="shared" si="72"/>
        <v>75721.600000000006</v>
      </c>
      <c r="AA446" s="44">
        <f t="shared" si="73"/>
        <v>0</v>
      </c>
      <c r="AB446" s="44">
        <f t="shared" si="74"/>
        <v>0</v>
      </c>
      <c r="AC446" s="44">
        <f t="shared" si="65"/>
        <v>75721.600000000006</v>
      </c>
      <c r="AD446" s="44">
        <f t="shared" si="75"/>
        <v>0</v>
      </c>
      <c r="AE446" s="1" t="s">
        <v>21</v>
      </c>
    </row>
    <row r="447" spans="1:33" x14ac:dyDescent="0.25">
      <c r="A447" s="1">
        <v>9</v>
      </c>
      <c r="B447" s="1" t="s">
        <v>429</v>
      </c>
      <c r="C447" s="1" t="s">
        <v>406</v>
      </c>
      <c r="D447" s="4">
        <v>34213</v>
      </c>
      <c r="E447" s="13">
        <v>2509.37</v>
      </c>
      <c r="F447" s="1" t="s">
        <v>428</v>
      </c>
      <c r="G447" s="1" t="s">
        <v>19</v>
      </c>
      <c r="H447" s="1">
        <v>10</v>
      </c>
      <c r="I447" s="2">
        <v>2509.37</v>
      </c>
      <c r="J447" s="2">
        <v>0</v>
      </c>
      <c r="K447" s="2">
        <v>2509.37</v>
      </c>
      <c r="L447" s="13">
        <v>0</v>
      </c>
      <c r="M447" s="2">
        <v>0</v>
      </c>
      <c r="N447" s="2">
        <v>2509.37</v>
      </c>
      <c r="O447" s="13">
        <v>0</v>
      </c>
      <c r="P447" s="2">
        <v>0</v>
      </c>
      <c r="Q447" s="2">
        <v>2509.37</v>
      </c>
      <c r="R447" s="13">
        <v>0</v>
      </c>
      <c r="T447" s="2">
        <v>2509.37</v>
      </c>
      <c r="U447" s="13">
        <v>0</v>
      </c>
      <c r="V447" s="2">
        <f t="shared" si="68"/>
        <v>0</v>
      </c>
      <c r="W447" s="2">
        <f t="shared" si="69"/>
        <v>2509.37</v>
      </c>
      <c r="X447" s="13">
        <f t="shared" si="70"/>
        <v>0</v>
      </c>
      <c r="Y447" s="44">
        <f t="shared" si="71"/>
        <v>0</v>
      </c>
      <c r="Z447" s="44">
        <f t="shared" si="72"/>
        <v>2509.37</v>
      </c>
      <c r="AA447" s="44">
        <f t="shared" si="73"/>
        <v>0</v>
      </c>
      <c r="AB447" s="44">
        <f t="shared" si="74"/>
        <v>0</v>
      </c>
      <c r="AC447" s="44">
        <f t="shared" si="65"/>
        <v>2509.37</v>
      </c>
      <c r="AD447" s="44">
        <f t="shared" si="75"/>
        <v>0</v>
      </c>
      <c r="AE447" s="1" t="s">
        <v>21</v>
      </c>
    </row>
    <row r="448" spans="1:33" x14ac:dyDescent="0.25">
      <c r="A448" s="1">
        <v>9</v>
      </c>
      <c r="B448" s="1" t="s">
        <v>420</v>
      </c>
      <c r="C448" s="1" t="s">
        <v>406</v>
      </c>
      <c r="D448" s="4">
        <v>34213</v>
      </c>
      <c r="E448" s="13">
        <v>1129.3599999999999</v>
      </c>
      <c r="F448" s="1" t="s">
        <v>430</v>
      </c>
      <c r="G448" s="1" t="s">
        <v>19</v>
      </c>
      <c r="H448" s="1">
        <v>15</v>
      </c>
      <c r="I448" s="2">
        <v>1129.3599999999999</v>
      </c>
      <c r="J448" s="2">
        <v>0</v>
      </c>
      <c r="K448" s="2">
        <v>1129.3599999999999</v>
      </c>
      <c r="L448" s="13">
        <v>0</v>
      </c>
      <c r="M448" s="2">
        <v>0</v>
      </c>
      <c r="N448" s="2">
        <v>1129.3599999999999</v>
      </c>
      <c r="O448" s="13">
        <v>0</v>
      </c>
      <c r="P448" s="2">
        <v>0</v>
      </c>
      <c r="Q448" s="2">
        <v>1129.3599999999999</v>
      </c>
      <c r="R448" s="13">
        <v>0</v>
      </c>
      <c r="T448" s="2">
        <v>1129.3599999999999</v>
      </c>
      <c r="U448" s="13">
        <v>0</v>
      </c>
      <c r="V448" s="2">
        <f t="shared" si="68"/>
        <v>0</v>
      </c>
      <c r="W448" s="2">
        <f t="shared" si="69"/>
        <v>1129.3599999999999</v>
      </c>
      <c r="X448" s="13">
        <f t="shared" si="70"/>
        <v>0</v>
      </c>
      <c r="Y448" s="44">
        <f t="shared" si="71"/>
        <v>0</v>
      </c>
      <c r="Z448" s="44">
        <f t="shared" si="72"/>
        <v>1129.3599999999999</v>
      </c>
      <c r="AA448" s="44">
        <f t="shared" si="73"/>
        <v>0</v>
      </c>
      <c r="AB448" s="44">
        <f t="shared" si="74"/>
        <v>0</v>
      </c>
      <c r="AC448" s="44">
        <f t="shared" si="65"/>
        <v>1129.3599999999999</v>
      </c>
      <c r="AD448" s="44">
        <f t="shared" si="75"/>
        <v>0</v>
      </c>
      <c r="AE448" s="1" t="s">
        <v>21</v>
      </c>
    </row>
    <row r="449" spans="1:31" x14ac:dyDescent="0.25">
      <c r="A449" s="1">
        <v>9</v>
      </c>
      <c r="B449" s="1" t="s">
        <v>432</v>
      </c>
      <c r="C449" s="1" t="s">
        <v>406</v>
      </c>
      <c r="D449" s="4">
        <v>34366</v>
      </c>
      <c r="E449" s="13">
        <v>1840.39</v>
      </c>
      <c r="F449" s="1" t="s">
        <v>431</v>
      </c>
      <c r="G449" s="1" t="s">
        <v>19</v>
      </c>
      <c r="H449" s="1">
        <v>10</v>
      </c>
      <c r="I449" s="2">
        <v>1840.39</v>
      </c>
      <c r="J449" s="2">
        <v>0</v>
      </c>
      <c r="K449" s="2">
        <v>1840.39</v>
      </c>
      <c r="L449" s="13">
        <v>0</v>
      </c>
      <c r="M449" s="2">
        <v>0</v>
      </c>
      <c r="N449" s="2">
        <v>1840.39</v>
      </c>
      <c r="O449" s="13">
        <v>0</v>
      </c>
      <c r="P449" s="2">
        <v>0</v>
      </c>
      <c r="Q449" s="2">
        <v>1840.39</v>
      </c>
      <c r="R449" s="13">
        <v>0</v>
      </c>
      <c r="T449" s="2">
        <v>1840.39</v>
      </c>
      <c r="U449" s="13">
        <v>0</v>
      </c>
      <c r="V449" s="2">
        <f t="shared" si="68"/>
        <v>0</v>
      </c>
      <c r="W449" s="2">
        <f t="shared" si="69"/>
        <v>1840.39</v>
      </c>
      <c r="X449" s="13">
        <f t="shared" si="70"/>
        <v>0</v>
      </c>
      <c r="Y449" s="44">
        <f t="shared" si="71"/>
        <v>0</v>
      </c>
      <c r="Z449" s="44">
        <f t="shared" si="72"/>
        <v>1840.39</v>
      </c>
      <c r="AA449" s="44">
        <f t="shared" si="73"/>
        <v>0</v>
      </c>
      <c r="AB449" s="44">
        <f t="shared" si="74"/>
        <v>0</v>
      </c>
      <c r="AC449" s="44">
        <f t="shared" si="65"/>
        <v>1840.39</v>
      </c>
      <c r="AD449" s="44">
        <f t="shared" si="75"/>
        <v>0</v>
      </c>
      <c r="AE449" s="1" t="s">
        <v>21</v>
      </c>
    </row>
    <row r="450" spans="1:31" s="60" customFormat="1" x14ac:dyDescent="0.25">
      <c r="A450" s="60">
        <v>9</v>
      </c>
      <c r="B450" s="60" t="s">
        <v>434</v>
      </c>
      <c r="C450" s="60" t="s">
        <v>406</v>
      </c>
      <c r="D450" s="61">
        <v>34394</v>
      </c>
      <c r="E450" s="62">
        <v>18875.099999999999</v>
      </c>
      <c r="F450" s="60" t="s">
        <v>433</v>
      </c>
      <c r="G450" s="60" t="s">
        <v>19</v>
      </c>
      <c r="H450" s="60">
        <v>8</v>
      </c>
      <c r="I450" s="63">
        <v>18875.099999999999</v>
      </c>
      <c r="J450" s="63">
        <v>0</v>
      </c>
      <c r="K450" s="63">
        <v>18875.099999999999</v>
      </c>
      <c r="L450" s="62">
        <v>0</v>
      </c>
      <c r="M450" s="63">
        <v>0</v>
      </c>
      <c r="N450" s="63">
        <v>18875.099999999999</v>
      </c>
      <c r="O450" s="62">
        <v>0</v>
      </c>
      <c r="P450" s="63">
        <v>0</v>
      </c>
      <c r="Q450" s="63">
        <v>18875.099999999999</v>
      </c>
      <c r="R450" s="62">
        <v>0</v>
      </c>
      <c r="S450" s="63"/>
      <c r="T450" s="63">
        <v>18875.099999999999</v>
      </c>
      <c r="U450" s="62">
        <v>0</v>
      </c>
      <c r="V450" s="63">
        <f t="shared" si="68"/>
        <v>0</v>
      </c>
      <c r="W450" s="63">
        <f t="shared" si="69"/>
        <v>18875.099999999999</v>
      </c>
      <c r="X450" s="62">
        <f t="shared" si="70"/>
        <v>0</v>
      </c>
      <c r="Y450" s="64">
        <f t="shared" si="71"/>
        <v>0</v>
      </c>
      <c r="Z450" s="64">
        <f t="shared" si="72"/>
        <v>18875.099999999999</v>
      </c>
      <c r="AA450" s="64">
        <f t="shared" si="73"/>
        <v>0</v>
      </c>
      <c r="AB450" s="44">
        <f t="shared" si="74"/>
        <v>0</v>
      </c>
      <c r="AC450" s="44">
        <f t="shared" si="65"/>
        <v>18875.099999999999</v>
      </c>
      <c r="AD450" s="44">
        <f t="shared" si="75"/>
        <v>0</v>
      </c>
      <c r="AE450" s="60" t="s">
        <v>21</v>
      </c>
    </row>
    <row r="451" spans="1:31" x14ac:dyDescent="0.25">
      <c r="A451" s="1">
        <v>9</v>
      </c>
      <c r="B451" s="1" t="s">
        <v>436</v>
      </c>
      <c r="C451" s="1" t="s">
        <v>406</v>
      </c>
      <c r="D451" s="4">
        <v>34425</v>
      </c>
      <c r="E451" s="13">
        <v>21857</v>
      </c>
      <c r="F451" s="1" t="s">
        <v>435</v>
      </c>
      <c r="G451" s="1" t="s">
        <v>19</v>
      </c>
      <c r="H451" s="1">
        <v>8</v>
      </c>
      <c r="I451" s="2">
        <v>21857</v>
      </c>
      <c r="J451" s="2">
        <v>0</v>
      </c>
      <c r="K451" s="2">
        <v>21857</v>
      </c>
      <c r="L451" s="13">
        <v>0</v>
      </c>
      <c r="M451" s="2">
        <v>0</v>
      </c>
      <c r="N451" s="2">
        <v>21857</v>
      </c>
      <c r="O451" s="13">
        <v>0</v>
      </c>
      <c r="P451" s="2">
        <v>0</v>
      </c>
      <c r="Q451" s="2">
        <v>21857</v>
      </c>
      <c r="R451" s="13">
        <v>0</v>
      </c>
      <c r="T451" s="2">
        <v>21857</v>
      </c>
      <c r="U451" s="13">
        <v>0</v>
      </c>
      <c r="V451" s="2">
        <f t="shared" si="68"/>
        <v>0</v>
      </c>
      <c r="W451" s="2">
        <f t="shared" si="69"/>
        <v>21857</v>
      </c>
      <c r="X451" s="13">
        <f t="shared" si="70"/>
        <v>0</v>
      </c>
      <c r="Y451" s="44">
        <f t="shared" si="71"/>
        <v>0</v>
      </c>
      <c r="Z451" s="44">
        <f t="shared" si="72"/>
        <v>21857</v>
      </c>
      <c r="AA451" s="44">
        <f t="shared" si="73"/>
        <v>0</v>
      </c>
      <c r="AB451" s="44">
        <f t="shared" si="74"/>
        <v>0</v>
      </c>
      <c r="AC451" s="44">
        <f t="shared" si="65"/>
        <v>21857</v>
      </c>
      <c r="AD451" s="44">
        <f t="shared" si="75"/>
        <v>0</v>
      </c>
      <c r="AE451" s="1" t="s">
        <v>21</v>
      </c>
    </row>
    <row r="452" spans="1:31" x14ac:dyDescent="0.25">
      <c r="A452" s="1">
        <v>9</v>
      </c>
      <c r="B452" s="1" t="s">
        <v>438</v>
      </c>
      <c r="C452" s="1" t="s">
        <v>406</v>
      </c>
      <c r="D452" s="4">
        <v>34759</v>
      </c>
      <c r="E452" s="13">
        <v>1446</v>
      </c>
      <c r="F452" s="1" t="s">
        <v>437</v>
      </c>
      <c r="G452" s="1" t="s">
        <v>19</v>
      </c>
      <c r="H452" s="1">
        <v>10</v>
      </c>
      <c r="I452" s="2">
        <v>1446</v>
      </c>
      <c r="J452" s="2">
        <v>0</v>
      </c>
      <c r="K452" s="2">
        <v>1446</v>
      </c>
      <c r="L452" s="13">
        <v>0</v>
      </c>
      <c r="M452" s="2">
        <v>0</v>
      </c>
      <c r="N452" s="2">
        <v>1446</v>
      </c>
      <c r="O452" s="13">
        <v>0</v>
      </c>
      <c r="P452" s="2">
        <v>0</v>
      </c>
      <c r="Q452" s="2">
        <v>1446</v>
      </c>
      <c r="R452" s="13">
        <v>0</v>
      </c>
      <c r="T452" s="2">
        <v>1446</v>
      </c>
      <c r="U452" s="13">
        <v>0</v>
      </c>
      <c r="V452" s="2">
        <f t="shared" si="68"/>
        <v>0</v>
      </c>
      <c r="W452" s="2">
        <f t="shared" si="69"/>
        <v>1446</v>
      </c>
      <c r="X452" s="13">
        <f t="shared" si="70"/>
        <v>0</v>
      </c>
      <c r="Y452" s="44">
        <f t="shared" si="71"/>
        <v>0</v>
      </c>
      <c r="Z452" s="44">
        <f t="shared" si="72"/>
        <v>1446</v>
      </c>
      <c r="AA452" s="44">
        <f t="shared" si="73"/>
        <v>0</v>
      </c>
      <c r="AB452" s="44">
        <f t="shared" si="74"/>
        <v>0</v>
      </c>
      <c r="AC452" s="44">
        <f t="shared" si="65"/>
        <v>1446</v>
      </c>
      <c r="AD452" s="44">
        <f t="shared" si="75"/>
        <v>0</v>
      </c>
      <c r="AE452" s="1" t="s">
        <v>21</v>
      </c>
    </row>
    <row r="453" spans="1:31" x14ac:dyDescent="0.25">
      <c r="A453" s="1">
        <v>9</v>
      </c>
      <c r="B453" s="1" t="s">
        <v>440</v>
      </c>
      <c r="C453" s="1" t="s">
        <v>406</v>
      </c>
      <c r="D453" s="4">
        <v>35339</v>
      </c>
      <c r="E453" s="13">
        <v>1000</v>
      </c>
      <c r="F453" s="1" t="s">
        <v>439</v>
      </c>
      <c r="G453" s="1" t="s">
        <v>19</v>
      </c>
      <c r="H453" s="1">
        <v>15</v>
      </c>
      <c r="I453" s="2">
        <v>1000</v>
      </c>
      <c r="J453" s="2">
        <v>0</v>
      </c>
      <c r="K453" s="2">
        <v>1000</v>
      </c>
      <c r="L453" s="13">
        <v>0</v>
      </c>
      <c r="M453" s="2">
        <v>0</v>
      </c>
      <c r="N453" s="2">
        <v>1000</v>
      </c>
      <c r="O453" s="13">
        <v>0</v>
      </c>
      <c r="P453" s="2">
        <v>0</v>
      </c>
      <c r="Q453" s="2">
        <v>1000</v>
      </c>
      <c r="R453" s="13">
        <v>0</v>
      </c>
      <c r="T453" s="2">
        <v>1000</v>
      </c>
      <c r="U453" s="13">
        <v>0</v>
      </c>
      <c r="V453" s="2">
        <f t="shared" si="68"/>
        <v>0</v>
      </c>
      <c r="W453" s="2">
        <f t="shared" si="69"/>
        <v>1000</v>
      </c>
      <c r="X453" s="13">
        <f t="shared" si="70"/>
        <v>0</v>
      </c>
      <c r="Y453" s="44">
        <f t="shared" si="71"/>
        <v>0</v>
      </c>
      <c r="Z453" s="44">
        <f t="shared" si="72"/>
        <v>1000</v>
      </c>
      <c r="AA453" s="44">
        <f t="shared" si="73"/>
        <v>0</v>
      </c>
      <c r="AB453" s="44">
        <f t="shared" si="74"/>
        <v>0</v>
      </c>
      <c r="AC453" s="44">
        <f t="shared" si="65"/>
        <v>1000</v>
      </c>
      <c r="AD453" s="44">
        <f t="shared" si="75"/>
        <v>0</v>
      </c>
      <c r="AE453" s="1" t="s">
        <v>21</v>
      </c>
    </row>
    <row r="454" spans="1:31" x14ac:dyDescent="0.25">
      <c r="A454" s="1">
        <v>9</v>
      </c>
      <c r="B454" s="21" t="s">
        <v>442</v>
      </c>
      <c r="C454" s="1" t="s">
        <v>406</v>
      </c>
      <c r="D454" s="4">
        <v>35977</v>
      </c>
      <c r="E454" s="13">
        <v>1194</v>
      </c>
      <c r="F454" s="1" t="s">
        <v>441</v>
      </c>
      <c r="G454" s="1" t="s">
        <v>19</v>
      </c>
      <c r="H454" s="1">
        <v>15</v>
      </c>
      <c r="I454" s="2">
        <v>1194</v>
      </c>
      <c r="J454" s="2">
        <v>0</v>
      </c>
      <c r="K454" s="2">
        <v>1194</v>
      </c>
      <c r="L454" s="13">
        <v>0</v>
      </c>
      <c r="M454" s="2">
        <v>0</v>
      </c>
      <c r="N454" s="2">
        <v>1194</v>
      </c>
      <c r="O454" s="13">
        <v>0</v>
      </c>
      <c r="P454" s="2">
        <v>0</v>
      </c>
      <c r="Q454" s="2">
        <v>1194</v>
      </c>
      <c r="R454" s="13">
        <v>0</v>
      </c>
      <c r="T454" s="2">
        <v>1194</v>
      </c>
      <c r="U454" s="13">
        <v>0</v>
      </c>
      <c r="V454" s="2">
        <f t="shared" si="68"/>
        <v>0</v>
      </c>
      <c r="W454" s="2">
        <f t="shared" si="69"/>
        <v>1194</v>
      </c>
      <c r="X454" s="13">
        <f t="shared" si="70"/>
        <v>0</v>
      </c>
      <c r="Y454" s="44">
        <f t="shared" si="71"/>
        <v>0</v>
      </c>
      <c r="Z454" s="44">
        <f t="shared" si="72"/>
        <v>1194</v>
      </c>
      <c r="AA454" s="44">
        <f t="shared" si="73"/>
        <v>0</v>
      </c>
      <c r="AB454" s="44">
        <f t="shared" si="74"/>
        <v>0</v>
      </c>
      <c r="AC454" s="44">
        <f t="shared" si="65"/>
        <v>1194</v>
      </c>
      <c r="AD454" s="44">
        <f t="shared" si="75"/>
        <v>0</v>
      </c>
      <c r="AE454" s="1" t="s">
        <v>21</v>
      </c>
    </row>
    <row r="455" spans="1:31" x14ac:dyDescent="0.25">
      <c r="A455" s="1">
        <v>9</v>
      </c>
      <c r="B455" s="1" t="s">
        <v>444</v>
      </c>
      <c r="C455" s="1" t="s">
        <v>406</v>
      </c>
      <c r="D455" s="4">
        <v>36373</v>
      </c>
      <c r="E455" s="13">
        <v>1600</v>
      </c>
      <c r="F455" s="1" t="s">
        <v>443</v>
      </c>
      <c r="G455" s="1" t="s">
        <v>19</v>
      </c>
      <c r="H455" s="1">
        <v>10</v>
      </c>
      <c r="I455" s="2">
        <v>1600</v>
      </c>
      <c r="J455" s="2">
        <v>0</v>
      </c>
      <c r="K455" s="2">
        <v>1600</v>
      </c>
      <c r="L455" s="13">
        <v>0</v>
      </c>
      <c r="M455" s="2">
        <v>0</v>
      </c>
      <c r="N455" s="2">
        <v>1600</v>
      </c>
      <c r="O455" s="13">
        <v>0</v>
      </c>
      <c r="P455" s="2">
        <v>0</v>
      </c>
      <c r="Q455" s="2">
        <v>1600</v>
      </c>
      <c r="R455" s="13">
        <v>0</v>
      </c>
      <c r="T455" s="2">
        <v>1600</v>
      </c>
      <c r="U455" s="13">
        <v>0</v>
      </c>
      <c r="V455" s="2">
        <f t="shared" si="68"/>
        <v>0</v>
      </c>
      <c r="W455" s="2">
        <f t="shared" si="69"/>
        <v>1600</v>
      </c>
      <c r="X455" s="13">
        <f t="shared" si="70"/>
        <v>0</v>
      </c>
      <c r="Y455" s="44">
        <f t="shared" si="71"/>
        <v>0</v>
      </c>
      <c r="Z455" s="44">
        <f t="shared" si="72"/>
        <v>1600</v>
      </c>
      <c r="AA455" s="44">
        <f t="shared" si="73"/>
        <v>0</v>
      </c>
      <c r="AB455" s="44">
        <f t="shared" si="74"/>
        <v>0</v>
      </c>
      <c r="AC455" s="44">
        <f t="shared" si="65"/>
        <v>1600</v>
      </c>
      <c r="AD455" s="44">
        <f t="shared" si="75"/>
        <v>0</v>
      </c>
      <c r="AE455" s="1" t="s">
        <v>21</v>
      </c>
    </row>
    <row r="456" spans="1:31" x14ac:dyDescent="0.25">
      <c r="A456" s="1">
        <v>9</v>
      </c>
      <c r="B456" s="1" t="s">
        <v>446</v>
      </c>
      <c r="C456" s="1" t="s">
        <v>406</v>
      </c>
      <c r="D456" s="4">
        <v>36375</v>
      </c>
      <c r="E456" s="13">
        <v>3398.56</v>
      </c>
      <c r="F456" s="1" t="s">
        <v>445</v>
      </c>
      <c r="G456" s="1" t="s">
        <v>19</v>
      </c>
      <c r="H456" s="1">
        <v>10</v>
      </c>
      <c r="I456" s="2">
        <v>3398.56</v>
      </c>
      <c r="J456" s="2">
        <v>0</v>
      </c>
      <c r="K456" s="2">
        <v>3398.56</v>
      </c>
      <c r="L456" s="13">
        <v>0</v>
      </c>
      <c r="M456" s="2">
        <v>0</v>
      </c>
      <c r="N456" s="2">
        <v>3398.56</v>
      </c>
      <c r="O456" s="13">
        <v>0</v>
      </c>
      <c r="P456" s="2">
        <v>0</v>
      </c>
      <c r="Q456" s="2">
        <v>3398.56</v>
      </c>
      <c r="R456" s="13">
        <v>0</v>
      </c>
      <c r="T456" s="2">
        <v>3398.56</v>
      </c>
      <c r="U456" s="13">
        <v>0</v>
      </c>
      <c r="V456" s="2">
        <f t="shared" si="68"/>
        <v>0</v>
      </c>
      <c r="W456" s="2">
        <f t="shared" si="69"/>
        <v>3398.56</v>
      </c>
      <c r="X456" s="13">
        <f t="shared" si="70"/>
        <v>0</v>
      </c>
      <c r="Y456" s="44">
        <f t="shared" si="71"/>
        <v>0</v>
      </c>
      <c r="Z456" s="44">
        <f t="shared" si="72"/>
        <v>3398.56</v>
      </c>
      <c r="AA456" s="44">
        <f t="shared" si="73"/>
        <v>0</v>
      </c>
      <c r="AB456" s="44">
        <f t="shared" si="74"/>
        <v>0</v>
      </c>
      <c r="AC456" s="44">
        <f t="shared" si="65"/>
        <v>3398.56</v>
      </c>
      <c r="AD456" s="44">
        <f t="shared" si="75"/>
        <v>0</v>
      </c>
      <c r="AE456" s="1" t="s">
        <v>21</v>
      </c>
    </row>
    <row r="457" spans="1:31" x14ac:dyDescent="0.25">
      <c r="A457" s="1">
        <v>9</v>
      </c>
      <c r="B457" s="1" t="s">
        <v>448</v>
      </c>
      <c r="C457" s="1" t="s">
        <v>406</v>
      </c>
      <c r="D457" s="4">
        <v>36388</v>
      </c>
      <c r="E457" s="13">
        <v>1325</v>
      </c>
      <c r="F457" s="1" t="s">
        <v>447</v>
      </c>
      <c r="G457" s="1" t="s">
        <v>19</v>
      </c>
      <c r="H457" s="1">
        <v>10</v>
      </c>
      <c r="I457" s="2">
        <v>1325</v>
      </c>
      <c r="J457" s="2">
        <v>0</v>
      </c>
      <c r="K457" s="2">
        <v>1325</v>
      </c>
      <c r="L457" s="13">
        <v>0</v>
      </c>
      <c r="M457" s="2">
        <v>0</v>
      </c>
      <c r="N457" s="2">
        <v>1325</v>
      </c>
      <c r="O457" s="13">
        <v>0</v>
      </c>
      <c r="P457" s="2">
        <v>0</v>
      </c>
      <c r="Q457" s="2">
        <v>1325</v>
      </c>
      <c r="R457" s="13">
        <v>0</v>
      </c>
      <c r="T457" s="2">
        <v>1325</v>
      </c>
      <c r="U457" s="13">
        <v>0</v>
      </c>
      <c r="V457" s="2">
        <f t="shared" si="68"/>
        <v>0</v>
      </c>
      <c r="W457" s="2">
        <f t="shared" si="69"/>
        <v>1325</v>
      </c>
      <c r="X457" s="13">
        <f t="shared" si="70"/>
        <v>0</v>
      </c>
      <c r="Y457" s="44">
        <f t="shared" si="71"/>
        <v>0</v>
      </c>
      <c r="Z457" s="44">
        <f t="shared" si="72"/>
        <v>1325</v>
      </c>
      <c r="AA457" s="44">
        <f t="shared" si="73"/>
        <v>0</v>
      </c>
      <c r="AB457" s="44">
        <f t="shared" si="74"/>
        <v>0</v>
      </c>
      <c r="AC457" s="44">
        <f t="shared" si="65"/>
        <v>1325</v>
      </c>
      <c r="AD457" s="44">
        <f t="shared" si="75"/>
        <v>0</v>
      </c>
      <c r="AE457" s="1" t="s">
        <v>21</v>
      </c>
    </row>
    <row r="458" spans="1:31" x14ac:dyDescent="0.25">
      <c r="A458" s="1">
        <v>9</v>
      </c>
      <c r="B458" s="1" t="s">
        <v>450</v>
      </c>
      <c r="C458" s="1" t="s">
        <v>406</v>
      </c>
      <c r="D458" s="4">
        <v>36451</v>
      </c>
      <c r="E458" s="13">
        <v>10450</v>
      </c>
      <c r="F458" s="1" t="s">
        <v>449</v>
      </c>
      <c r="G458" s="1" t="s">
        <v>19</v>
      </c>
      <c r="H458" s="1">
        <v>15</v>
      </c>
      <c r="I458" s="2">
        <v>10450</v>
      </c>
      <c r="J458" s="2">
        <v>0</v>
      </c>
      <c r="K458" s="2">
        <v>10450</v>
      </c>
      <c r="L458" s="13">
        <v>0</v>
      </c>
      <c r="M458" s="2">
        <v>0</v>
      </c>
      <c r="N458" s="2">
        <v>10450</v>
      </c>
      <c r="O458" s="13">
        <v>0</v>
      </c>
      <c r="P458" s="2">
        <v>0</v>
      </c>
      <c r="Q458" s="2">
        <v>10450</v>
      </c>
      <c r="R458" s="13">
        <v>0</v>
      </c>
      <c r="T458" s="2">
        <v>10450</v>
      </c>
      <c r="U458" s="13">
        <v>0</v>
      </c>
      <c r="V458" s="2">
        <f t="shared" si="68"/>
        <v>0</v>
      </c>
      <c r="W458" s="2">
        <f t="shared" si="69"/>
        <v>10450</v>
      </c>
      <c r="X458" s="13">
        <f t="shared" si="70"/>
        <v>0</v>
      </c>
      <c r="Y458" s="44">
        <f t="shared" si="71"/>
        <v>0</v>
      </c>
      <c r="Z458" s="44">
        <f t="shared" si="72"/>
        <v>10450</v>
      </c>
      <c r="AA458" s="44">
        <f t="shared" si="73"/>
        <v>0</v>
      </c>
      <c r="AB458" s="44">
        <f t="shared" si="74"/>
        <v>0</v>
      </c>
      <c r="AC458" s="44">
        <f t="shared" si="65"/>
        <v>10450</v>
      </c>
      <c r="AD458" s="44">
        <f t="shared" si="75"/>
        <v>0</v>
      </c>
      <c r="AE458" s="1" t="s">
        <v>21</v>
      </c>
    </row>
    <row r="459" spans="1:31" x14ac:dyDescent="0.25">
      <c r="A459" s="1">
        <v>9</v>
      </c>
      <c r="B459" s="1" t="s">
        <v>452</v>
      </c>
      <c r="C459" s="1" t="s">
        <v>406</v>
      </c>
      <c r="D459" s="4">
        <v>36501</v>
      </c>
      <c r="E459" s="13">
        <v>1098</v>
      </c>
      <c r="F459" s="1" t="s">
        <v>451</v>
      </c>
      <c r="G459" s="1" t="s">
        <v>19</v>
      </c>
      <c r="H459" s="1">
        <v>15</v>
      </c>
      <c r="I459" s="2">
        <v>1098</v>
      </c>
      <c r="J459" s="2">
        <v>0</v>
      </c>
      <c r="K459" s="2">
        <v>1098</v>
      </c>
      <c r="L459" s="13">
        <v>0</v>
      </c>
      <c r="M459" s="2">
        <v>0</v>
      </c>
      <c r="N459" s="2">
        <v>1098</v>
      </c>
      <c r="O459" s="13">
        <v>0</v>
      </c>
      <c r="P459" s="2">
        <v>0</v>
      </c>
      <c r="Q459" s="2">
        <v>1098</v>
      </c>
      <c r="R459" s="13">
        <v>0</v>
      </c>
      <c r="T459" s="2">
        <v>1098</v>
      </c>
      <c r="U459" s="13">
        <v>0</v>
      </c>
      <c r="V459" s="2">
        <f t="shared" si="68"/>
        <v>0</v>
      </c>
      <c r="W459" s="2">
        <f t="shared" si="69"/>
        <v>1098</v>
      </c>
      <c r="X459" s="13">
        <f t="shared" si="70"/>
        <v>0</v>
      </c>
      <c r="Y459" s="44">
        <f t="shared" si="71"/>
        <v>0</v>
      </c>
      <c r="Z459" s="44">
        <f t="shared" si="72"/>
        <v>1098</v>
      </c>
      <c r="AA459" s="44">
        <f t="shared" si="73"/>
        <v>0</v>
      </c>
      <c r="AB459" s="44">
        <f t="shared" si="74"/>
        <v>0</v>
      </c>
      <c r="AC459" s="44">
        <f t="shared" si="65"/>
        <v>1098</v>
      </c>
      <c r="AD459" s="44">
        <f t="shared" si="75"/>
        <v>0</v>
      </c>
      <c r="AE459" s="1" t="s">
        <v>21</v>
      </c>
    </row>
    <row r="460" spans="1:31" x14ac:dyDescent="0.25">
      <c r="A460" s="1">
        <v>9</v>
      </c>
      <c r="B460" s="1" t="s">
        <v>452</v>
      </c>
      <c r="C460" s="1" t="s">
        <v>406</v>
      </c>
      <c r="D460" s="4">
        <v>36501</v>
      </c>
      <c r="E460" s="13">
        <v>1098</v>
      </c>
      <c r="F460" s="1" t="s">
        <v>453</v>
      </c>
      <c r="G460" s="1" t="s">
        <v>19</v>
      </c>
      <c r="H460" s="1">
        <v>15</v>
      </c>
      <c r="I460" s="2">
        <v>1098</v>
      </c>
      <c r="J460" s="2">
        <v>0</v>
      </c>
      <c r="K460" s="2">
        <v>1098</v>
      </c>
      <c r="L460" s="13">
        <v>0</v>
      </c>
      <c r="M460" s="2">
        <v>0</v>
      </c>
      <c r="N460" s="2">
        <v>1098</v>
      </c>
      <c r="O460" s="13">
        <v>0</v>
      </c>
      <c r="P460" s="2">
        <v>0</v>
      </c>
      <c r="Q460" s="2">
        <v>1098</v>
      </c>
      <c r="R460" s="13">
        <v>0</v>
      </c>
      <c r="T460" s="2">
        <v>1098</v>
      </c>
      <c r="U460" s="13">
        <v>0</v>
      </c>
      <c r="V460" s="2">
        <f t="shared" si="68"/>
        <v>0</v>
      </c>
      <c r="W460" s="2">
        <f t="shared" si="69"/>
        <v>1098</v>
      </c>
      <c r="X460" s="13">
        <f t="shared" si="70"/>
        <v>0</v>
      </c>
      <c r="Y460" s="44">
        <f t="shared" si="71"/>
        <v>0</v>
      </c>
      <c r="Z460" s="44">
        <f t="shared" si="72"/>
        <v>1098</v>
      </c>
      <c r="AA460" s="44">
        <f t="shared" si="73"/>
        <v>0</v>
      </c>
      <c r="AB460" s="44">
        <f t="shared" si="74"/>
        <v>0</v>
      </c>
      <c r="AC460" s="44">
        <f t="shared" si="65"/>
        <v>1098</v>
      </c>
      <c r="AD460" s="44">
        <f t="shared" si="75"/>
        <v>0</v>
      </c>
      <c r="AE460" s="1" t="s">
        <v>21</v>
      </c>
    </row>
    <row r="461" spans="1:31" x14ac:dyDescent="0.25">
      <c r="A461" s="1">
        <v>9</v>
      </c>
      <c r="B461" s="1" t="s">
        <v>452</v>
      </c>
      <c r="C461" s="1" t="s">
        <v>406</v>
      </c>
      <c r="D461" s="4">
        <v>36501</v>
      </c>
      <c r="E461" s="13">
        <v>1098</v>
      </c>
      <c r="F461" s="1" t="s">
        <v>454</v>
      </c>
      <c r="G461" s="1" t="s">
        <v>19</v>
      </c>
      <c r="H461" s="1">
        <v>15</v>
      </c>
      <c r="I461" s="2">
        <v>1098</v>
      </c>
      <c r="J461" s="2">
        <v>0</v>
      </c>
      <c r="K461" s="2">
        <v>1098</v>
      </c>
      <c r="L461" s="13">
        <v>0</v>
      </c>
      <c r="M461" s="2">
        <v>0</v>
      </c>
      <c r="N461" s="2">
        <v>1098</v>
      </c>
      <c r="O461" s="13">
        <v>0</v>
      </c>
      <c r="P461" s="2">
        <v>0</v>
      </c>
      <c r="Q461" s="2">
        <v>1098</v>
      </c>
      <c r="R461" s="13">
        <v>0</v>
      </c>
      <c r="T461" s="2">
        <v>1098</v>
      </c>
      <c r="U461" s="13">
        <v>0</v>
      </c>
      <c r="V461" s="2">
        <f t="shared" si="68"/>
        <v>0</v>
      </c>
      <c r="W461" s="2">
        <f t="shared" si="69"/>
        <v>1098</v>
      </c>
      <c r="X461" s="13">
        <f t="shared" si="70"/>
        <v>0</v>
      </c>
      <c r="Y461" s="44">
        <f t="shared" si="71"/>
        <v>0</v>
      </c>
      <c r="Z461" s="44">
        <f t="shared" si="72"/>
        <v>1098</v>
      </c>
      <c r="AA461" s="44">
        <f t="shared" si="73"/>
        <v>0</v>
      </c>
      <c r="AB461" s="44">
        <f t="shared" si="74"/>
        <v>0</v>
      </c>
      <c r="AC461" s="44">
        <f t="shared" si="65"/>
        <v>1098</v>
      </c>
      <c r="AD461" s="44">
        <f t="shared" si="75"/>
        <v>0</v>
      </c>
      <c r="AE461" s="1" t="s">
        <v>21</v>
      </c>
    </row>
    <row r="462" spans="1:31" x14ac:dyDescent="0.25">
      <c r="A462" s="1">
        <v>9</v>
      </c>
      <c r="B462" s="1" t="s">
        <v>456</v>
      </c>
      <c r="C462" s="1" t="s">
        <v>406</v>
      </c>
      <c r="D462" s="4">
        <v>36683</v>
      </c>
      <c r="E462" s="13">
        <v>1368.22</v>
      </c>
      <c r="F462" s="1" t="s">
        <v>455</v>
      </c>
      <c r="G462" s="1" t="s">
        <v>19</v>
      </c>
      <c r="H462" s="1">
        <v>15</v>
      </c>
      <c r="I462" s="2">
        <v>1368.22</v>
      </c>
      <c r="J462" s="2">
        <v>0</v>
      </c>
      <c r="K462" s="2">
        <v>1368.22</v>
      </c>
      <c r="L462" s="13">
        <v>0</v>
      </c>
      <c r="M462" s="2">
        <v>0</v>
      </c>
      <c r="N462" s="2">
        <v>1368.22</v>
      </c>
      <c r="O462" s="13">
        <v>0</v>
      </c>
      <c r="P462" s="2">
        <v>0</v>
      </c>
      <c r="Q462" s="2">
        <v>1368.22</v>
      </c>
      <c r="R462" s="13">
        <v>0</v>
      </c>
      <c r="T462" s="2">
        <v>1368.22</v>
      </c>
      <c r="U462" s="13">
        <v>0</v>
      </c>
      <c r="V462" s="2">
        <f t="shared" si="68"/>
        <v>0</v>
      </c>
      <c r="W462" s="2">
        <f t="shared" si="69"/>
        <v>1368.22</v>
      </c>
      <c r="X462" s="13">
        <f t="shared" si="70"/>
        <v>0</v>
      </c>
      <c r="Y462" s="44">
        <f t="shared" si="71"/>
        <v>0</v>
      </c>
      <c r="Z462" s="44">
        <f t="shared" si="72"/>
        <v>1368.22</v>
      </c>
      <c r="AA462" s="44">
        <f t="shared" si="73"/>
        <v>0</v>
      </c>
      <c r="AB462" s="44">
        <f t="shared" si="74"/>
        <v>0</v>
      </c>
      <c r="AC462" s="44">
        <f t="shared" si="65"/>
        <v>1368.22</v>
      </c>
      <c r="AD462" s="44">
        <f t="shared" si="75"/>
        <v>0</v>
      </c>
      <c r="AE462" s="1" t="s">
        <v>21</v>
      </c>
    </row>
    <row r="463" spans="1:31" x14ac:dyDescent="0.25">
      <c r="A463" s="1">
        <v>9</v>
      </c>
      <c r="B463" s="1" t="s">
        <v>458</v>
      </c>
      <c r="C463" s="1" t="s">
        <v>406</v>
      </c>
      <c r="D463" s="4">
        <v>36683</v>
      </c>
      <c r="E463" s="13">
        <v>2400</v>
      </c>
      <c r="F463" s="1" t="s">
        <v>457</v>
      </c>
      <c r="G463" s="1" t="s">
        <v>19</v>
      </c>
      <c r="H463" s="1">
        <v>15</v>
      </c>
      <c r="I463" s="2">
        <v>2400</v>
      </c>
      <c r="J463" s="2">
        <v>0</v>
      </c>
      <c r="K463" s="2">
        <v>2400</v>
      </c>
      <c r="L463" s="13">
        <v>0</v>
      </c>
      <c r="M463" s="2">
        <v>0</v>
      </c>
      <c r="N463" s="2">
        <v>2400</v>
      </c>
      <c r="O463" s="13">
        <v>0</v>
      </c>
      <c r="P463" s="2">
        <v>0</v>
      </c>
      <c r="Q463" s="2">
        <v>2400</v>
      </c>
      <c r="R463" s="13">
        <v>0</v>
      </c>
      <c r="T463" s="2">
        <v>2400</v>
      </c>
      <c r="U463" s="13">
        <v>0</v>
      </c>
      <c r="V463" s="2">
        <f t="shared" si="68"/>
        <v>0</v>
      </c>
      <c r="W463" s="2">
        <f t="shared" si="69"/>
        <v>2400</v>
      </c>
      <c r="X463" s="13">
        <f t="shared" si="70"/>
        <v>0</v>
      </c>
      <c r="Y463" s="44">
        <f t="shared" si="71"/>
        <v>0</v>
      </c>
      <c r="Z463" s="44">
        <f t="shared" si="72"/>
        <v>2400</v>
      </c>
      <c r="AA463" s="44">
        <f t="shared" si="73"/>
        <v>0</v>
      </c>
      <c r="AB463" s="44">
        <f t="shared" si="74"/>
        <v>0</v>
      </c>
      <c r="AC463" s="44">
        <f t="shared" si="65"/>
        <v>2400</v>
      </c>
      <c r="AD463" s="44">
        <f t="shared" si="75"/>
        <v>0</v>
      </c>
      <c r="AE463" s="1" t="s">
        <v>21</v>
      </c>
    </row>
    <row r="464" spans="1:31" x14ac:dyDescent="0.25">
      <c r="A464" s="1">
        <v>9</v>
      </c>
      <c r="B464" s="1" t="s">
        <v>460</v>
      </c>
      <c r="C464" s="1" t="s">
        <v>406</v>
      </c>
      <c r="D464" s="4">
        <v>36707</v>
      </c>
      <c r="E464" s="13">
        <v>1341.23</v>
      </c>
      <c r="F464" s="1" t="s">
        <v>459</v>
      </c>
      <c r="G464" s="1" t="s">
        <v>19</v>
      </c>
      <c r="H464" s="1">
        <v>15</v>
      </c>
      <c r="I464" s="2">
        <v>1341.23</v>
      </c>
      <c r="J464" s="2">
        <v>0</v>
      </c>
      <c r="K464" s="2">
        <v>1341.23</v>
      </c>
      <c r="L464" s="13">
        <v>0</v>
      </c>
      <c r="M464" s="2">
        <v>0</v>
      </c>
      <c r="N464" s="2">
        <v>1341.23</v>
      </c>
      <c r="O464" s="13">
        <v>0</v>
      </c>
      <c r="P464" s="2">
        <v>0</v>
      </c>
      <c r="Q464" s="2">
        <v>1341.23</v>
      </c>
      <c r="R464" s="13">
        <v>0</v>
      </c>
      <c r="T464" s="2">
        <v>1341.23</v>
      </c>
      <c r="U464" s="13">
        <v>0</v>
      </c>
      <c r="V464" s="2">
        <f t="shared" si="68"/>
        <v>0</v>
      </c>
      <c r="W464" s="2">
        <f t="shared" si="69"/>
        <v>1341.23</v>
      </c>
      <c r="X464" s="13">
        <f t="shared" si="70"/>
        <v>0</v>
      </c>
      <c r="Y464" s="44">
        <f t="shared" si="71"/>
        <v>0</v>
      </c>
      <c r="Z464" s="44">
        <f t="shared" si="72"/>
        <v>1341.23</v>
      </c>
      <c r="AA464" s="44">
        <f t="shared" si="73"/>
        <v>0</v>
      </c>
      <c r="AB464" s="44">
        <f t="shared" si="74"/>
        <v>0</v>
      </c>
      <c r="AC464" s="44">
        <f t="shared" si="65"/>
        <v>1341.23</v>
      </c>
      <c r="AD464" s="44">
        <f t="shared" si="75"/>
        <v>0</v>
      </c>
      <c r="AE464" s="1" t="s">
        <v>21</v>
      </c>
    </row>
    <row r="465" spans="1:31" x14ac:dyDescent="0.25">
      <c r="A465" s="1">
        <v>9</v>
      </c>
      <c r="B465" s="1" t="s">
        <v>462</v>
      </c>
      <c r="C465" s="1" t="s">
        <v>406</v>
      </c>
      <c r="D465" s="4">
        <v>36739</v>
      </c>
      <c r="E465" s="13">
        <v>1149.75</v>
      </c>
      <c r="F465" s="1" t="s">
        <v>461</v>
      </c>
      <c r="G465" s="1" t="s">
        <v>19</v>
      </c>
      <c r="H465" s="1">
        <v>10</v>
      </c>
      <c r="I465" s="2">
        <v>1149.75</v>
      </c>
      <c r="J465" s="2">
        <v>0</v>
      </c>
      <c r="K465" s="2">
        <v>1149.75</v>
      </c>
      <c r="L465" s="13">
        <v>0</v>
      </c>
      <c r="M465" s="2">
        <v>0</v>
      </c>
      <c r="N465" s="2">
        <v>1149.75</v>
      </c>
      <c r="O465" s="13">
        <v>0</v>
      </c>
      <c r="P465" s="2">
        <v>0</v>
      </c>
      <c r="Q465" s="2">
        <v>1149.75</v>
      </c>
      <c r="R465" s="13">
        <v>0</v>
      </c>
      <c r="T465" s="2">
        <v>1149.75</v>
      </c>
      <c r="U465" s="13">
        <v>0</v>
      </c>
      <c r="V465" s="2">
        <f t="shared" si="68"/>
        <v>0</v>
      </c>
      <c r="W465" s="2">
        <f t="shared" si="69"/>
        <v>1149.75</v>
      </c>
      <c r="X465" s="13">
        <f t="shared" si="70"/>
        <v>0</v>
      </c>
      <c r="Y465" s="44">
        <f t="shared" si="71"/>
        <v>0</v>
      </c>
      <c r="Z465" s="44">
        <f t="shared" si="72"/>
        <v>1149.75</v>
      </c>
      <c r="AA465" s="44">
        <f t="shared" si="73"/>
        <v>0</v>
      </c>
      <c r="AB465" s="44">
        <f t="shared" si="74"/>
        <v>0</v>
      </c>
      <c r="AC465" s="44">
        <f t="shared" si="65"/>
        <v>1149.75</v>
      </c>
      <c r="AD465" s="44">
        <f t="shared" si="75"/>
        <v>0</v>
      </c>
      <c r="AE465" s="1" t="s">
        <v>21</v>
      </c>
    </row>
    <row r="466" spans="1:31" x14ac:dyDescent="0.25">
      <c r="A466" s="1">
        <v>9</v>
      </c>
      <c r="B466" s="1" t="s">
        <v>464</v>
      </c>
      <c r="C466" s="1" t="s">
        <v>406</v>
      </c>
      <c r="D466" s="4">
        <v>36787</v>
      </c>
      <c r="E466" s="13">
        <v>1662.75</v>
      </c>
      <c r="F466" s="1" t="s">
        <v>463</v>
      </c>
      <c r="G466" s="1" t="s">
        <v>19</v>
      </c>
      <c r="H466" s="1">
        <v>15</v>
      </c>
      <c r="I466" s="2">
        <v>1644.28</v>
      </c>
      <c r="J466" s="2">
        <v>18.47</v>
      </c>
      <c r="K466" s="2">
        <v>1662.75</v>
      </c>
      <c r="L466" s="13">
        <v>0</v>
      </c>
      <c r="M466" s="2">
        <v>0</v>
      </c>
      <c r="N466" s="2">
        <v>1662.75</v>
      </c>
      <c r="O466" s="13">
        <v>0</v>
      </c>
      <c r="P466" s="2">
        <v>0</v>
      </c>
      <c r="Q466" s="2">
        <v>1662.75</v>
      </c>
      <c r="R466" s="13">
        <v>0</v>
      </c>
      <c r="T466" s="2">
        <v>1662.75</v>
      </c>
      <c r="U466" s="13">
        <v>0</v>
      </c>
      <c r="V466" s="2">
        <f t="shared" si="68"/>
        <v>0</v>
      </c>
      <c r="W466" s="2">
        <f t="shared" si="69"/>
        <v>1662.75</v>
      </c>
      <c r="X466" s="13">
        <f t="shared" si="70"/>
        <v>0</v>
      </c>
      <c r="Y466" s="44">
        <f t="shared" si="71"/>
        <v>0</v>
      </c>
      <c r="Z466" s="44">
        <f t="shared" si="72"/>
        <v>1662.75</v>
      </c>
      <c r="AA466" s="44">
        <f t="shared" si="73"/>
        <v>0</v>
      </c>
      <c r="AB466" s="44">
        <f t="shared" si="74"/>
        <v>0</v>
      </c>
      <c r="AC466" s="44">
        <f t="shared" si="65"/>
        <v>1662.75</v>
      </c>
      <c r="AD466" s="44">
        <f t="shared" si="75"/>
        <v>0</v>
      </c>
      <c r="AE466" s="1" t="s">
        <v>21</v>
      </c>
    </row>
    <row r="467" spans="1:31" x14ac:dyDescent="0.25">
      <c r="A467" s="1">
        <v>9</v>
      </c>
      <c r="B467" s="1" t="s">
        <v>466</v>
      </c>
      <c r="C467" s="1" t="s">
        <v>406</v>
      </c>
      <c r="D467" s="4">
        <v>37012</v>
      </c>
      <c r="E467" s="13">
        <v>1959.99</v>
      </c>
      <c r="F467" s="1" t="s">
        <v>465</v>
      </c>
      <c r="G467" s="1" t="s">
        <v>19</v>
      </c>
      <c r="H467" s="1">
        <v>15</v>
      </c>
      <c r="I467" s="2">
        <v>1851.16</v>
      </c>
      <c r="J467" s="2">
        <v>108.83</v>
      </c>
      <c r="K467" s="2">
        <v>1959.99</v>
      </c>
      <c r="L467" s="13">
        <v>0</v>
      </c>
      <c r="M467" s="2">
        <v>0</v>
      </c>
      <c r="N467" s="2">
        <v>1959.99</v>
      </c>
      <c r="O467" s="13">
        <v>0</v>
      </c>
      <c r="P467" s="2">
        <v>0</v>
      </c>
      <c r="Q467" s="2">
        <v>1959.99</v>
      </c>
      <c r="R467" s="13">
        <v>0</v>
      </c>
      <c r="T467" s="2">
        <v>1959.99</v>
      </c>
      <c r="U467" s="13">
        <v>0</v>
      </c>
      <c r="V467" s="2">
        <f t="shared" ref="V467:V521" si="76">IF(T467&gt;=E467, 0, ((E467/H467)/12*12))</f>
        <v>0</v>
      </c>
      <c r="W467" s="2">
        <f t="shared" ref="W467:W521" si="77">T467+V467</f>
        <v>1959.99</v>
      </c>
      <c r="X467" s="13">
        <f t="shared" ref="X467:X521" si="78">E467-W467</f>
        <v>0</v>
      </c>
      <c r="Y467" s="44">
        <f t="shared" ref="Y467:Y520" si="79">IF(W467&gt;=E467, 0, ((E467/H467)/12*12))</f>
        <v>0</v>
      </c>
      <c r="Z467" s="44">
        <f t="shared" ref="Z467:Z520" si="80">W467+Y467</f>
        <v>1959.99</v>
      </c>
      <c r="AA467" s="44">
        <f t="shared" ref="AA467:AA520" si="81">E467-Z467</f>
        <v>0</v>
      </c>
      <c r="AB467" s="44">
        <f t="shared" si="74"/>
        <v>0</v>
      </c>
      <c r="AC467" s="44">
        <f t="shared" si="65"/>
        <v>1959.99</v>
      </c>
      <c r="AD467" s="44">
        <f t="shared" si="75"/>
        <v>0</v>
      </c>
      <c r="AE467" s="1" t="s">
        <v>21</v>
      </c>
    </row>
    <row r="468" spans="1:31" x14ac:dyDescent="0.25">
      <c r="A468" s="1">
        <v>9</v>
      </c>
      <c r="B468" s="1" t="s">
        <v>467</v>
      </c>
      <c r="C468" s="1" t="s">
        <v>406</v>
      </c>
      <c r="D468" s="4">
        <v>37012</v>
      </c>
      <c r="E468" s="13">
        <v>1083.67</v>
      </c>
      <c r="F468" s="1" t="s">
        <v>465</v>
      </c>
      <c r="G468" s="1" t="s">
        <v>19</v>
      </c>
      <c r="H468" s="1">
        <v>15</v>
      </c>
      <c r="I468" s="2">
        <v>1023.4</v>
      </c>
      <c r="J468" s="2">
        <v>60.27</v>
      </c>
      <c r="K468" s="2">
        <v>1083.67</v>
      </c>
      <c r="L468" s="13">
        <v>0</v>
      </c>
      <c r="M468" s="2">
        <v>0</v>
      </c>
      <c r="N468" s="2">
        <v>1083.67</v>
      </c>
      <c r="O468" s="13">
        <v>0</v>
      </c>
      <c r="P468" s="2">
        <v>0</v>
      </c>
      <c r="Q468" s="2">
        <v>1083.67</v>
      </c>
      <c r="R468" s="13">
        <v>0</v>
      </c>
      <c r="T468" s="2">
        <v>1083.67</v>
      </c>
      <c r="U468" s="13">
        <v>0</v>
      </c>
      <c r="V468" s="2">
        <f t="shared" si="76"/>
        <v>0</v>
      </c>
      <c r="W468" s="2">
        <f t="shared" si="77"/>
        <v>1083.67</v>
      </c>
      <c r="X468" s="13">
        <f t="shared" si="78"/>
        <v>0</v>
      </c>
      <c r="Y468" s="44">
        <f t="shared" si="79"/>
        <v>0</v>
      </c>
      <c r="Z468" s="44">
        <f t="shared" si="80"/>
        <v>1083.67</v>
      </c>
      <c r="AA468" s="44">
        <f t="shared" si="81"/>
        <v>0</v>
      </c>
      <c r="AB468" s="44">
        <f t="shared" si="74"/>
        <v>0</v>
      </c>
      <c r="AC468" s="44">
        <f t="shared" si="65"/>
        <v>1083.67</v>
      </c>
      <c r="AD468" s="44">
        <f t="shared" si="75"/>
        <v>0</v>
      </c>
      <c r="AE468" s="1" t="s">
        <v>21</v>
      </c>
    </row>
    <row r="469" spans="1:31" x14ac:dyDescent="0.25">
      <c r="A469" s="1">
        <v>9</v>
      </c>
      <c r="B469" s="1" t="s">
        <v>468</v>
      </c>
      <c r="C469" s="1" t="s">
        <v>406</v>
      </c>
      <c r="D469" s="4">
        <v>37012</v>
      </c>
      <c r="E469" s="13">
        <v>8429.82</v>
      </c>
      <c r="F469" s="1" t="s">
        <v>465</v>
      </c>
      <c r="G469" s="1" t="s">
        <v>19</v>
      </c>
      <c r="H469" s="1">
        <v>15</v>
      </c>
      <c r="I469" s="2">
        <v>7961.52</v>
      </c>
      <c r="J469" s="2">
        <v>468.3</v>
      </c>
      <c r="K469" s="2">
        <v>8429.82</v>
      </c>
      <c r="L469" s="13">
        <v>0</v>
      </c>
      <c r="M469" s="2">
        <v>0</v>
      </c>
      <c r="N469" s="2">
        <v>8429.82</v>
      </c>
      <c r="O469" s="13">
        <v>0</v>
      </c>
      <c r="P469" s="2">
        <v>0</v>
      </c>
      <c r="Q469" s="2">
        <v>8429.82</v>
      </c>
      <c r="R469" s="13">
        <v>0</v>
      </c>
      <c r="T469" s="2">
        <v>8429.82</v>
      </c>
      <c r="U469" s="13">
        <v>0</v>
      </c>
      <c r="V469" s="2">
        <f t="shared" si="76"/>
        <v>0</v>
      </c>
      <c r="W469" s="2">
        <f t="shared" si="77"/>
        <v>8429.82</v>
      </c>
      <c r="X469" s="13">
        <f t="shared" si="78"/>
        <v>0</v>
      </c>
      <c r="Y469" s="44">
        <f t="shared" si="79"/>
        <v>0</v>
      </c>
      <c r="Z469" s="44">
        <f t="shared" si="80"/>
        <v>8429.82</v>
      </c>
      <c r="AA469" s="44">
        <f t="shared" si="81"/>
        <v>0</v>
      </c>
      <c r="AB469" s="44">
        <f t="shared" si="74"/>
        <v>0</v>
      </c>
      <c r="AC469" s="44">
        <f t="shared" si="65"/>
        <v>8429.82</v>
      </c>
      <c r="AD469" s="44">
        <f t="shared" si="75"/>
        <v>0</v>
      </c>
      <c r="AE469" s="1" t="s">
        <v>21</v>
      </c>
    </row>
    <row r="470" spans="1:31" x14ac:dyDescent="0.25">
      <c r="A470" s="1">
        <v>9</v>
      </c>
      <c r="B470" s="1" t="s">
        <v>469</v>
      </c>
      <c r="C470" s="1" t="s">
        <v>406</v>
      </c>
      <c r="D470" s="4">
        <v>37012</v>
      </c>
      <c r="E470" s="13">
        <v>1083.67</v>
      </c>
      <c r="F470" s="1" t="s">
        <v>465</v>
      </c>
      <c r="G470" s="1" t="s">
        <v>19</v>
      </c>
      <c r="H470" s="1">
        <v>15</v>
      </c>
      <c r="I470" s="2">
        <v>1023.4</v>
      </c>
      <c r="J470" s="2">
        <v>60.27</v>
      </c>
      <c r="K470" s="2">
        <v>1083.67</v>
      </c>
      <c r="L470" s="13">
        <v>0</v>
      </c>
      <c r="M470" s="2">
        <v>0</v>
      </c>
      <c r="N470" s="2">
        <v>1083.67</v>
      </c>
      <c r="O470" s="13">
        <v>0</v>
      </c>
      <c r="P470" s="2">
        <v>0</v>
      </c>
      <c r="Q470" s="2">
        <v>1083.67</v>
      </c>
      <c r="R470" s="13">
        <v>0</v>
      </c>
      <c r="T470" s="2">
        <v>1083.67</v>
      </c>
      <c r="U470" s="13">
        <v>0</v>
      </c>
      <c r="V470" s="2">
        <f t="shared" si="76"/>
        <v>0</v>
      </c>
      <c r="W470" s="2">
        <f t="shared" si="77"/>
        <v>1083.67</v>
      </c>
      <c r="X470" s="13">
        <f t="shared" si="78"/>
        <v>0</v>
      </c>
      <c r="Y470" s="44">
        <f t="shared" si="79"/>
        <v>0</v>
      </c>
      <c r="Z470" s="44">
        <f t="shared" si="80"/>
        <v>1083.67</v>
      </c>
      <c r="AA470" s="44">
        <f t="shared" si="81"/>
        <v>0</v>
      </c>
      <c r="AB470" s="44">
        <f t="shared" si="74"/>
        <v>0</v>
      </c>
      <c r="AC470" s="44">
        <f t="shared" si="65"/>
        <v>1083.67</v>
      </c>
      <c r="AD470" s="44">
        <f t="shared" si="75"/>
        <v>0</v>
      </c>
      <c r="AE470" s="1" t="s">
        <v>21</v>
      </c>
    </row>
    <row r="471" spans="1:31" x14ac:dyDescent="0.25">
      <c r="A471" s="1">
        <v>9</v>
      </c>
      <c r="B471" s="1" t="s">
        <v>470</v>
      </c>
      <c r="C471" s="1" t="s">
        <v>406</v>
      </c>
      <c r="D471" s="4">
        <v>37012</v>
      </c>
      <c r="E471" s="13">
        <v>1083.68</v>
      </c>
      <c r="F471" s="1" t="s">
        <v>465</v>
      </c>
      <c r="G471" s="1" t="s">
        <v>19</v>
      </c>
      <c r="H471" s="1">
        <v>15</v>
      </c>
      <c r="I471" s="2">
        <v>1023.54</v>
      </c>
      <c r="J471" s="2">
        <v>60.14</v>
      </c>
      <c r="K471" s="2">
        <v>1083.68</v>
      </c>
      <c r="L471" s="13">
        <v>0</v>
      </c>
      <c r="M471" s="2">
        <v>0</v>
      </c>
      <c r="N471" s="2">
        <v>1083.68</v>
      </c>
      <c r="O471" s="13">
        <v>0</v>
      </c>
      <c r="P471" s="2">
        <v>0</v>
      </c>
      <c r="Q471" s="2">
        <v>1083.68</v>
      </c>
      <c r="R471" s="13">
        <v>0</v>
      </c>
      <c r="T471" s="2">
        <v>1083.68</v>
      </c>
      <c r="U471" s="13">
        <v>0</v>
      </c>
      <c r="V471" s="2">
        <f t="shared" si="76"/>
        <v>0</v>
      </c>
      <c r="W471" s="2">
        <f t="shared" si="77"/>
        <v>1083.68</v>
      </c>
      <c r="X471" s="13">
        <f t="shared" si="78"/>
        <v>0</v>
      </c>
      <c r="Y471" s="44">
        <f t="shared" si="79"/>
        <v>0</v>
      </c>
      <c r="Z471" s="44">
        <f t="shared" si="80"/>
        <v>1083.68</v>
      </c>
      <c r="AA471" s="44">
        <f t="shared" si="81"/>
        <v>0</v>
      </c>
      <c r="AB471" s="44">
        <f t="shared" si="74"/>
        <v>0</v>
      </c>
      <c r="AC471" s="44">
        <f t="shared" si="65"/>
        <v>1083.68</v>
      </c>
      <c r="AD471" s="44">
        <f t="shared" si="75"/>
        <v>0</v>
      </c>
      <c r="AE471" s="1" t="s">
        <v>21</v>
      </c>
    </row>
    <row r="472" spans="1:31" x14ac:dyDescent="0.25">
      <c r="A472" s="1">
        <v>9</v>
      </c>
      <c r="B472" s="1" t="s">
        <v>471</v>
      </c>
      <c r="C472" s="1" t="s">
        <v>406</v>
      </c>
      <c r="D472" s="4">
        <v>37012</v>
      </c>
      <c r="E472" s="13">
        <v>1960</v>
      </c>
      <c r="F472" s="1" t="s">
        <v>465</v>
      </c>
      <c r="G472" s="1" t="s">
        <v>19</v>
      </c>
      <c r="H472" s="1">
        <v>15</v>
      </c>
      <c r="I472" s="2">
        <v>1851.16</v>
      </c>
      <c r="J472" s="2">
        <v>108.84</v>
      </c>
      <c r="K472" s="2">
        <v>1960</v>
      </c>
      <c r="L472" s="13">
        <v>0</v>
      </c>
      <c r="M472" s="2">
        <v>0</v>
      </c>
      <c r="N472" s="2">
        <v>1960</v>
      </c>
      <c r="O472" s="13">
        <v>0</v>
      </c>
      <c r="P472" s="2">
        <v>0</v>
      </c>
      <c r="Q472" s="2">
        <v>1960</v>
      </c>
      <c r="R472" s="13">
        <v>0</v>
      </c>
      <c r="T472" s="2">
        <v>1960</v>
      </c>
      <c r="U472" s="13">
        <v>0</v>
      </c>
      <c r="V472" s="2">
        <f t="shared" si="76"/>
        <v>0</v>
      </c>
      <c r="W472" s="2">
        <f t="shared" si="77"/>
        <v>1960</v>
      </c>
      <c r="X472" s="13">
        <f t="shared" si="78"/>
        <v>0</v>
      </c>
      <c r="Y472" s="44">
        <f t="shared" si="79"/>
        <v>0</v>
      </c>
      <c r="Z472" s="44">
        <f t="shared" si="80"/>
        <v>1960</v>
      </c>
      <c r="AA472" s="44">
        <f t="shared" si="81"/>
        <v>0</v>
      </c>
      <c r="AB472" s="44">
        <f t="shared" si="74"/>
        <v>0</v>
      </c>
      <c r="AC472" s="44">
        <f t="shared" si="65"/>
        <v>1960</v>
      </c>
      <c r="AD472" s="44">
        <f t="shared" si="75"/>
        <v>0</v>
      </c>
      <c r="AE472" s="1" t="s">
        <v>21</v>
      </c>
    </row>
    <row r="473" spans="1:31" x14ac:dyDescent="0.25">
      <c r="A473" s="1">
        <v>9</v>
      </c>
      <c r="B473" s="1" t="s">
        <v>473</v>
      </c>
      <c r="C473" s="1" t="s">
        <v>406</v>
      </c>
      <c r="D473" s="4">
        <v>37032</v>
      </c>
      <c r="E473" s="13">
        <v>1199.99</v>
      </c>
      <c r="F473" s="1" t="s">
        <v>472</v>
      </c>
      <c r="G473" s="1" t="s">
        <v>19</v>
      </c>
      <c r="H473" s="1">
        <v>10</v>
      </c>
      <c r="I473" s="2">
        <v>1199.99</v>
      </c>
      <c r="J473" s="2">
        <v>0</v>
      </c>
      <c r="K473" s="2">
        <v>1199.99</v>
      </c>
      <c r="L473" s="13">
        <v>0</v>
      </c>
      <c r="M473" s="2">
        <v>0</v>
      </c>
      <c r="N473" s="2">
        <v>1199.99</v>
      </c>
      <c r="O473" s="13">
        <v>0</v>
      </c>
      <c r="P473" s="2">
        <v>0</v>
      </c>
      <c r="Q473" s="2">
        <v>1199.99</v>
      </c>
      <c r="R473" s="13">
        <v>0</v>
      </c>
      <c r="T473" s="2">
        <v>1199.99</v>
      </c>
      <c r="U473" s="13">
        <v>0</v>
      </c>
      <c r="V473" s="2">
        <f t="shared" si="76"/>
        <v>0</v>
      </c>
      <c r="W473" s="2">
        <f t="shared" si="77"/>
        <v>1199.99</v>
      </c>
      <c r="X473" s="13">
        <f t="shared" si="78"/>
        <v>0</v>
      </c>
      <c r="Y473" s="44">
        <f t="shared" si="79"/>
        <v>0</v>
      </c>
      <c r="Z473" s="44">
        <f t="shared" si="80"/>
        <v>1199.99</v>
      </c>
      <c r="AA473" s="44">
        <f t="shared" si="81"/>
        <v>0</v>
      </c>
      <c r="AB473" s="44">
        <f t="shared" si="74"/>
        <v>0</v>
      </c>
      <c r="AC473" s="44">
        <f t="shared" si="65"/>
        <v>1199.99</v>
      </c>
      <c r="AD473" s="44">
        <f t="shared" si="75"/>
        <v>0</v>
      </c>
      <c r="AE473" s="1" t="s">
        <v>21</v>
      </c>
    </row>
    <row r="474" spans="1:31" x14ac:dyDescent="0.25">
      <c r="A474" s="1">
        <v>9</v>
      </c>
      <c r="B474" s="1" t="s">
        <v>475</v>
      </c>
      <c r="C474" s="1" t="s">
        <v>406</v>
      </c>
      <c r="D474" s="4">
        <v>37138</v>
      </c>
      <c r="E474" s="13">
        <v>5555</v>
      </c>
      <c r="F474" s="1" t="s">
        <v>474</v>
      </c>
      <c r="G474" s="1" t="s">
        <v>19</v>
      </c>
      <c r="H474" s="1">
        <v>20</v>
      </c>
      <c r="I474" s="2">
        <v>3842.21</v>
      </c>
      <c r="J474" s="2">
        <v>277.75</v>
      </c>
      <c r="K474" s="2">
        <v>4119.96</v>
      </c>
      <c r="L474" s="13">
        <v>1435.04</v>
      </c>
      <c r="M474" s="2">
        <v>277.75</v>
      </c>
      <c r="N474" s="2">
        <v>4397.71</v>
      </c>
      <c r="O474" s="13">
        <v>1157.29</v>
      </c>
      <c r="P474" s="2">
        <v>277.75</v>
      </c>
      <c r="Q474" s="2">
        <v>4675.46</v>
      </c>
      <c r="R474" s="13">
        <v>879.54</v>
      </c>
      <c r="S474" s="2">
        <v>277.75</v>
      </c>
      <c r="T474" s="2">
        <f>4953.21+8</f>
        <v>4961.21</v>
      </c>
      <c r="U474" s="13">
        <v>601.79</v>
      </c>
      <c r="V474" s="2">
        <f t="shared" si="76"/>
        <v>277.75</v>
      </c>
      <c r="W474" s="2">
        <f>T474+V474-8</f>
        <v>5230.96</v>
      </c>
      <c r="X474" s="13">
        <f>E474-W474</f>
        <v>324.03999999999996</v>
      </c>
      <c r="Y474" s="44">
        <f t="shared" si="79"/>
        <v>277.75</v>
      </c>
      <c r="Z474" s="44">
        <f t="shared" si="80"/>
        <v>5508.71</v>
      </c>
      <c r="AA474" s="44">
        <f t="shared" si="81"/>
        <v>46.289999999999964</v>
      </c>
      <c r="AB474" s="44">
        <v>46.29</v>
      </c>
      <c r="AC474" s="44">
        <f t="shared" si="65"/>
        <v>5555</v>
      </c>
      <c r="AD474" s="44">
        <f t="shared" si="75"/>
        <v>0</v>
      </c>
      <c r="AE474" s="1" t="s">
        <v>21</v>
      </c>
    </row>
    <row r="475" spans="1:31" s="60" customFormat="1" x14ac:dyDescent="0.25">
      <c r="A475" s="60">
        <v>9</v>
      </c>
      <c r="B475" s="60" t="s">
        <v>477</v>
      </c>
      <c r="C475" s="60" t="s">
        <v>406</v>
      </c>
      <c r="D475" s="61">
        <v>37166</v>
      </c>
      <c r="E475" s="62">
        <v>2850</v>
      </c>
      <c r="F475" s="60" t="s">
        <v>476</v>
      </c>
      <c r="G475" s="60" t="s">
        <v>19</v>
      </c>
      <c r="H475" s="60">
        <v>20</v>
      </c>
      <c r="I475" s="63">
        <v>783.75</v>
      </c>
      <c r="J475" s="63">
        <v>57</v>
      </c>
      <c r="K475" s="63">
        <v>840.75</v>
      </c>
      <c r="L475" s="62">
        <v>2009.25</v>
      </c>
      <c r="M475" s="63">
        <v>2009.25</v>
      </c>
      <c r="N475" s="63">
        <v>2850</v>
      </c>
      <c r="O475" s="62">
        <v>0</v>
      </c>
      <c r="P475" s="63">
        <v>0</v>
      </c>
      <c r="Q475" s="63">
        <v>2850</v>
      </c>
      <c r="R475" s="62">
        <v>0</v>
      </c>
      <c r="S475" s="63"/>
      <c r="T475" s="63">
        <v>2850</v>
      </c>
      <c r="U475" s="62">
        <v>0</v>
      </c>
      <c r="V475" s="63">
        <f t="shared" si="76"/>
        <v>0</v>
      </c>
      <c r="W475" s="63">
        <f t="shared" si="77"/>
        <v>2850</v>
      </c>
      <c r="X475" s="62">
        <f t="shared" si="78"/>
        <v>0</v>
      </c>
      <c r="Y475" s="64">
        <f t="shared" si="79"/>
        <v>0</v>
      </c>
      <c r="Z475" s="64">
        <f t="shared" si="80"/>
        <v>2850</v>
      </c>
      <c r="AA475" s="64">
        <f t="shared" si="81"/>
        <v>0</v>
      </c>
      <c r="AB475" s="44">
        <f t="shared" si="74"/>
        <v>0</v>
      </c>
      <c r="AC475" s="44">
        <f t="shared" si="65"/>
        <v>2850</v>
      </c>
      <c r="AD475" s="44">
        <f t="shared" si="75"/>
        <v>0</v>
      </c>
      <c r="AE475" s="60" t="s">
        <v>21</v>
      </c>
    </row>
    <row r="476" spans="1:31" x14ac:dyDescent="0.25">
      <c r="A476" s="1">
        <v>9</v>
      </c>
      <c r="B476" s="1" t="s">
        <v>479</v>
      </c>
      <c r="C476" s="1" t="s">
        <v>406</v>
      </c>
      <c r="D476" s="4">
        <v>37208</v>
      </c>
      <c r="E476" s="13">
        <v>2552.67</v>
      </c>
      <c r="F476" s="1" t="s">
        <v>478</v>
      </c>
      <c r="G476" s="1" t="s">
        <v>19</v>
      </c>
      <c r="H476" s="1">
        <v>15</v>
      </c>
      <c r="I476" s="2">
        <v>2325.79</v>
      </c>
      <c r="J476" s="2">
        <v>170.18</v>
      </c>
      <c r="K476" s="2">
        <v>2495.9699999999998</v>
      </c>
      <c r="L476" s="13">
        <v>56.700000000000273</v>
      </c>
      <c r="M476" s="2">
        <v>56.7</v>
      </c>
      <c r="N476" s="2">
        <v>2552.6699999999996</v>
      </c>
      <c r="O476" s="13">
        <v>0</v>
      </c>
      <c r="P476" s="2">
        <v>0</v>
      </c>
      <c r="Q476" s="2">
        <v>2552.6699999999996</v>
      </c>
      <c r="R476" s="13">
        <v>0</v>
      </c>
      <c r="T476" s="2">
        <v>2552.6699999999996</v>
      </c>
      <c r="U476" s="13">
        <v>0</v>
      </c>
      <c r="V476" s="2">
        <f t="shared" si="76"/>
        <v>0</v>
      </c>
      <c r="W476" s="2">
        <f t="shared" si="77"/>
        <v>2552.6699999999996</v>
      </c>
      <c r="X476" s="13">
        <f t="shared" si="78"/>
        <v>0</v>
      </c>
      <c r="Y476" s="44">
        <f t="shared" si="79"/>
        <v>0</v>
      </c>
      <c r="Z476" s="44">
        <f t="shared" si="80"/>
        <v>2552.6699999999996</v>
      </c>
      <c r="AA476" s="44">
        <f t="shared" si="81"/>
        <v>0</v>
      </c>
      <c r="AB476" s="44">
        <f t="shared" si="74"/>
        <v>0</v>
      </c>
      <c r="AC476" s="44">
        <f t="shared" si="65"/>
        <v>2552.6699999999996</v>
      </c>
      <c r="AD476" s="44">
        <f t="shared" si="75"/>
        <v>0</v>
      </c>
      <c r="AE476" s="1" t="s">
        <v>21</v>
      </c>
    </row>
    <row r="477" spans="1:31" x14ac:dyDescent="0.25">
      <c r="A477" s="1">
        <v>9</v>
      </c>
      <c r="B477" s="1" t="s">
        <v>481</v>
      </c>
      <c r="C477" s="1" t="s">
        <v>406</v>
      </c>
      <c r="D477" s="4">
        <v>37357</v>
      </c>
      <c r="E477" s="13">
        <v>1461</v>
      </c>
      <c r="F477" s="1" t="s">
        <v>480</v>
      </c>
      <c r="G477" s="1" t="s">
        <v>19</v>
      </c>
      <c r="H477" s="1">
        <v>15</v>
      </c>
      <c r="I477" s="2">
        <v>1290.55</v>
      </c>
      <c r="J477" s="2">
        <v>97.4</v>
      </c>
      <c r="K477" s="2">
        <v>1387.95</v>
      </c>
      <c r="L477" s="13">
        <v>73.049999999999955</v>
      </c>
      <c r="M477" s="2">
        <v>73.049999999999869</v>
      </c>
      <c r="N477" s="2">
        <v>1461</v>
      </c>
      <c r="O477" s="13">
        <v>0</v>
      </c>
      <c r="P477" s="2">
        <v>0</v>
      </c>
      <c r="Q477" s="2">
        <v>1461</v>
      </c>
      <c r="R477" s="13">
        <v>0</v>
      </c>
      <c r="T477" s="2">
        <v>1461</v>
      </c>
      <c r="U477" s="13">
        <v>0</v>
      </c>
      <c r="V477" s="2">
        <f t="shared" si="76"/>
        <v>0</v>
      </c>
      <c r="W477" s="2">
        <f t="shared" si="77"/>
        <v>1461</v>
      </c>
      <c r="X477" s="13">
        <f t="shared" si="78"/>
        <v>0</v>
      </c>
      <c r="Y477" s="44">
        <f t="shared" si="79"/>
        <v>0</v>
      </c>
      <c r="Z477" s="44">
        <f t="shared" si="80"/>
        <v>1461</v>
      </c>
      <c r="AA477" s="44">
        <f t="shared" si="81"/>
        <v>0</v>
      </c>
      <c r="AB477" s="44">
        <f t="shared" si="74"/>
        <v>0</v>
      </c>
      <c r="AC477" s="44">
        <f t="shared" si="65"/>
        <v>1461</v>
      </c>
      <c r="AD477" s="44">
        <f t="shared" si="75"/>
        <v>0</v>
      </c>
      <c r="AE477" s="1" t="s">
        <v>21</v>
      </c>
    </row>
    <row r="478" spans="1:31" x14ac:dyDescent="0.25">
      <c r="A478" s="1">
        <v>9</v>
      </c>
      <c r="B478" s="1" t="s">
        <v>483</v>
      </c>
      <c r="C478" s="1" t="s">
        <v>406</v>
      </c>
      <c r="D478" s="4">
        <v>37406</v>
      </c>
      <c r="E478" s="13">
        <v>1229.99</v>
      </c>
      <c r="F478" s="1" t="s">
        <v>482</v>
      </c>
      <c r="G478" s="1" t="s">
        <v>19</v>
      </c>
      <c r="H478" s="1">
        <v>5</v>
      </c>
      <c r="I478" s="2">
        <v>1229.99</v>
      </c>
      <c r="J478" s="2">
        <v>0</v>
      </c>
      <c r="K478" s="2">
        <v>1229.99</v>
      </c>
      <c r="L478" s="13">
        <v>0</v>
      </c>
      <c r="M478" s="2">
        <v>0</v>
      </c>
      <c r="N478" s="2">
        <v>1229.99</v>
      </c>
      <c r="O478" s="13">
        <v>0</v>
      </c>
      <c r="P478" s="2">
        <v>0</v>
      </c>
      <c r="Q478" s="2">
        <v>1229.99</v>
      </c>
      <c r="R478" s="13">
        <v>0</v>
      </c>
      <c r="T478" s="2">
        <v>1229.99</v>
      </c>
      <c r="U478" s="13">
        <v>0</v>
      </c>
      <c r="V478" s="2">
        <f t="shared" si="76"/>
        <v>0</v>
      </c>
      <c r="W478" s="2">
        <f t="shared" si="77"/>
        <v>1229.99</v>
      </c>
      <c r="X478" s="13">
        <f t="shared" si="78"/>
        <v>0</v>
      </c>
      <c r="Y478" s="44">
        <f t="shared" si="79"/>
        <v>0</v>
      </c>
      <c r="Z478" s="44">
        <f t="shared" si="80"/>
        <v>1229.99</v>
      </c>
      <c r="AA478" s="44">
        <f t="shared" si="81"/>
        <v>0</v>
      </c>
      <c r="AB478" s="44">
        <f t="shared" si="74"/>
        <v>0</v>
      </c>
      <c r="AC478" s="44">
        <f t="shared" si="65"/>
        <v>1229.99</v>
      </c>
      <c r="AD478" s="44">
        <f t="shared" si="75"/>
        <v>0</v>
      </c>
      <c r="AE478" s="1" t="s">
        <v>21</v>
      </c>
    </row>
    <row r="479" spans="1:31" x14ac:dyDescent="0.25">
      <c r="A479" s="1">
        <v>9</v>
      </c>
      <c r="B479" s="1" t="s">
        <v>485</v>
      </c>
      <c r="C479" s="1" t="s">
        <v>406</v>
      </c>
      <c r="D479" s="4">
        <v>37420</v>
      </c>
      <c r="E479" s="13">
        <v>1141.69</v>
      </c>
      <c r="F479" s="1" t="s">
        <v>484</v>
      </c>
      <c r="G479" s="1" t="s">
        <v>19</v>
      </c>
      <c r="H479" s="1">
        <v>15</v>
      </c>
      <c r="I479" s="2">
        <v>995.77</v>
      </c>
      <c r="J479" s="2">
        <v>76.11</v>
      </c>
      <c r="K479" s="2">
        <v>1071.8799999999999</v>
      </c>
      <c r="L479" s="13">
        <v>69.810000000000173</v>
      </c>
      <c r="M479" s="2">
        <v>69.81</v>
      </c>
      <c r="N479" s="2">
        <v>1141.6899999999998</v>
      </c>
      <c r="O479" s="13">
        <v>0</v>
      </c>
      <c r="P479" s="2">
        <v>0</v>
      </c>
      <c r="Q479" s="2">
        <v>1141.6899999999998</v>
      </c>
      <c r="R479" s="13">
        <v>0</v>
      </c>
      <c r="T479" s="2">
        <v>1141.6899999999998</v>
      </c>
      <c r="U479" s="13">
        <v>0</v>
      </c>
      <c r="V479" s="2">
        <f t="shared" si="76"/>
        <v>0</v>
      </c>
      <c r="W479" s="2">
        <f t="shared" si="77"/>
        <v>1141.6899999999998</v>
      </c>
      <c r="X479" s="13">
        <f t="shared" si="78"/>
        <v>0</v>
      </c>
      <c r="Y479" s="44">
        <f t="shared" si="79"/>
        <v>0</v>
      </c>
      <c r="Z479" s="44">
        <f t="shared" si="80"/>
        <v>1141.6899999999998</v>
      </c>
      <c r="AA479" s="44">
        <f t="shared" si="81"/>
        <v>0</v>
      </c>
      <c r="AB479" s="44">
        <f t="shared" si="74"/>
        <v>0</v>
      </c>
      <c r="AC479" s="44">
        <f t="shared" si="65"/>
        <v>1141.6899999999998</v>
      </c>
      <c r="AD479" s="44">
        <f t="shared" si="75"/>
        <v>0</v>
      </c>
      <c r="AE479" s="1" t="s">
        <v>21</v>
      </c>
    </row>
    <row r="480" spans="1:31" x14ac:dyDescent="0.25">
      <c r="A480" s="1">
        <v>9</v>
      </c>
      <c r="B480" s="1" t="s">
        <v>486</v>
      </c>
      <c r="C480" s="1" t="s">
        <v>406</v>
      </c>
      <c r="D480" s="4">
        <v>37420</v>
      </c>
      <c r="E480" s="13">
        <v>1827.46</v>
      </c>
      <c r="F480" s="1" t="s">
        <v>484</v>
      </c>
      <c r="G480" s="1" t="s">
        <v>19</v>
      </c>
      <c r="H480" s="1">
        <v>15</v>
      </c>
      <c r="I480" s="2">
        <v>1593.94</v>
      </c>
      <c r="J480" s="2">
        <v>121.83</v>
      </c>
      <c r="K480" s="2">
        <v>1715.77</v>
      </c>
      <c r="L480" s="13">
        <v>111.69000000000005</v>
      </c>
      <c r="M480" s="2">
        <v>111.69</v>
      </c>
      <c r="N480" s="2">
        <v>1827.46</v>
      </c>
      <c r="O480" s="13">
        <v>0</v>
      </c>
      <c r="P480" s="2">
        <v>0</v>
      </c>
      <c r="Q480" s="2">
        <v>1827.46</v>
      </c>
      <c r="R480" s="13">
        <v>0</v>
      </c>
      <c r="T480" s="2">
        <v>1827.46</v>
      </c>
      <c r="U480" s="13">
        <v>0</v>
      </c>
      <c r="V480" s="2">
        <f t="shared" si="76"/>
        <v>0</v>
      </c>
      <c r="W480" s="2">
        <f t="shared" si="77"/>
        <v>1827.46</v>
      </c>
      <c r="X480" s="13">
        <f t="shared" si="78"/>
        <v>0</v>
      </c>
      <c r="Y480" s="44">
        <f t="shared" si="79"/>
        <v>0</v>
      </c>
      <c r="Z480" s="44">
        <f t="shared" si="80"/>
        <v>1827.46</v>
      </c>
      <c r="AA480" s="44">
        <f t="shared" si="81"/>
        <v>0</v>
      </c>
      <c r="AB480" s="44">
        <f t="shared" si="74"/>
        <v>0</v>
      </c>
      <c r="AC480" s="44">
        <f t="shared" si="65"/>
        <v>1827.46</v>
      </c>
      <c r="AD480" s="44">
        <f t="shared" si="75"/>
        <v>0</v>
      </c>
      <c r="AE480" s="1" t="s">
        <v>21</v>
      </c>
    </row>
    <row r="481" spans="1:31" x14ac:dyDescent="0.25">
      <c r="A481" s="1">
        <v>9</v>
      </c>
      <c r="B481" s="1" t="s">
        <v>487</v>
      </c>
      <c r="C481" s="1" t="s">
        <v>406</v>
      </c>
      <c r="D481" s="4">
        <v>37420</v>
      </c>
      <c r="E481" s="13">
        <v>74.540000000000006</v>
      </c>
      <c r="F481" s="1" t="s">
        <v>484</v>
      </c>
      <c r="G481" s="1" t="s">
        <v>19</v>
      </c>
      <c r="H481" s="1">
        <v>5</v>
      </c>
      <c r="I481" s="2">
        <v>74.540000000000006</v>
      </c>
      <c r="J481" s="2">
        <v>0</v>
      </c>
      <c r="K481" s="2">
        <v>74.540000000000006</v>
      </c>
      <c r="L481" s="13">
        <v>0</v>
      </c>
      <c r="M481" s="2">
        <v>0</v>
      </c>
      <c r="N481" s="2">
        <v>74.540000000000006</v>
      </c>
      <c r="O481" s="13">
        <v>0</v>
      </c>
      <c r="P481" s="2">
        <v>0</v>
      </c>
      <c r="Q481" s="2">
        <v>74.540000000000006</v>
      </c>
      <c r="R481" s="13">
        <v>0</v>
      </c>
      <c r="T481" s="2">
        <v>74.540000000000006</v>
      </c>
      <c r="U481" s="13">
        <v>0</v>
      </c>
      <c r="V481" s="2">
        <f t="shared" si="76"/>
        <v>0</v>
      </c>
      <c r="W481" s="2">
        <f t="shared" si="77"/>
        <v>74.540000000000006</v>
      </c>
      <c r="X481" s="13">
        <f t="shared" si="78"/>
        <v>0</v>
      </c>
      <c r="Y481" s="44">
        <f t="shared" si="79"/>
        <v>0</v>
      </c>
      <c r="Z481" s="44">
        <f t="shared" si="80"/>
        <v>74.540000000000006</v>
      </c>
      <c r="AA481" s="44">
        <f t="shared" si="81"/>
        <v>0</v>
      </c>
      <c r="AB481" s="44">
        <f t="shared" si="74"/>
        <v>0</v>
      </c>
      <c r="AC481" s="44">
        <f t="shared" si="65"/>
        <v>74.540000000000006</v>
      </c>
      <c r="AD481" s="44">
        <f t="shared" si="75"/>
        <v>0</v>
      </c>
      <c r="AE481" s="1" t="s">
        <v>21</v>
      </c>
    </row>
    <row r="482" spans="1:31" x14ac:dyDescent="0.25">
      <c r="A482" s="1">
        <v>9</v>
      </c>
      <c r="B482" s="1" t="s">
        <v>489</v>
      </c>
      <c r="C482" s="1" t="s">
        <v>406</v>
      </c>
      <c r="D482" s="4">
        <v>37420</v>
      </c>
      <c r="E482" s="13">
        <v>1953.71</v>
      </c>
      <c r="F482" s="1" t="s">
        <v>488</v>
      </c>
      <c r="G482" s="1" t="s">
        <v>19</v>
      </c>
      <c r="H482" s="1">
        <v>15</v>
      </c>
      <c r="I482" s="2">
        <v>1704.1</v>
      </c>
      <c r="J482" s="2">
        <v>130.25</v>
      </c>
      <c r="K482" s="2">
        <v>1834.35</v>
      </c>
      <c r="L482" s="13">
        <v>119.36000000000013</v>
      </c>
      <c r="M482" s="2">
        <v>119.36000000000021</v>
      </c>
      <c r="N482" s="2">
        <v>1953.71</v>
      </c>
      <c r="O482" s="13">
        <v>0</v>
      </c>
      <c r="P482" s="2">
        <v>0</v>
      </c>
      <c r="Q482" s="2">
        <v>1953.71</v>
      </c>
      <c r="R482" s="13">
        <v>0</v>
      </c>
      <c r="T482" s="2">
        <v>1953.71</v>
      </c>
      <c r="U482" s="13">
        <v>0</v>
      </c>
      <c r="V482" s="2">
        <f t="shared" si="76"/>
        <v>0</v>
      </c>
      <c r="W482" s="2">
        <f t="shared" si="77"/>
        <v>1953.71</v>
      </c>
      <c r="X482" s="13">
        <f t="shared" si="78"/>
        <v>0</v>
      </c>
      <c r="Y482" s="44">
        <f t="shared" si="79"/>
        <v>0</v>
      </c>
      <c r="Z482" s="44">
        <f t="shared" si="80"/>
        <v>1953.71</v>
      </c>
      <c r="AA482" s="44">
        <f t="shared" si="81"/>
        <v>0</v>
      </c>
      <c r="AB482" s="44">
        <f t="shared" si="74"/>
        <v>0</v>
      </c>
      <c r="AC482" s="44">
        <f t="shared" si="65"/>
        <v>1953.71</v>
      </c>
      <c r="AD482" s="44">
        <f t="shared" si="75"/>
        <v>0</v>
      </c>
      <c r="AE482" s="1" t="s">
        <v>21</v>
      </c>
    </row>
    <row r="483" spans="1:31" x14ac:dyDescent="0.25">
      <c r="A483" s="1">
        <v>9</v>
      </c>
      <c r="B483" s="1" t="s">
        <v>490</v>
      </c>
      <c r="C483" s="1" t="s">
        <v>406</v>
      </c>
      <c r="D483" s="4">
        <v>37420</v>
      </c>
      <c r="E483" s="13">
        <v>365.34</v>
      </c>
      <c r="F483" s="1" t="s">
        <v>488</v>
      </c>
      <c r="G483" s="1" t="s">
        <v>19</v>
      </c>
      <c r="H483" s="1">
        <v>15</v>
      </c>
      <c r="I483" s="2">
        <v>318.70999999999998</v>
      </c>
      <c r="J483" s="2">
        <v>24.36</v>
      </c>
      <c r="K483" s="2">
        <v>343.07</v>
      </c>
      <c r="L483" s="13">
        <v>22.269999999999982</v>
      </c>
      <c r="M483" s="2">
        <v>22.269999999999985</v>
      </c>
      <c r="N483" s="2">
        <v>365.34</v>
      </c>
      <c r="O483" s="13">
        <v>0</v>
      </c>
      <c r="P483" s="2">
        <v>0</v>
      </c>
      <c r="Q483" s="2">
        <v>365.34</v>
      </c>
      <c r="R483" s="13">
        <v>0</v>
      </c>
      <c r="T483" s="2">
        <v>365.34</v>
      </c>
      <c r="U483" s="13">
        <v>0</v>
      </c>
      <c r="V483" s="2">
        <f t="shared" si="76"/>
        <v>0</v>
      </c>
      <c r="W483" s="2">
        <f t="shared" si="77"/>
        <v>365.34</v>
      </c>
      <c r="X483" s="13">
        <f t="shared" si="78"/>
        <v>0</v>
      </c>
      <c r="Y483" s="44">
        <f t="shared" si="79"/>
        <v>0</v>
      </c>
      <c r="Z483" s="44">
        <f t="shared" si="80"/>
        <v>365.34</v>
      </c>
      <c r="AA483" s="44">
        <f t="shared" si="81"/>
        <v>0</v>
      </c>
      <c r="AB483" s="44">
        <f t="shared" si="74"/>
        <v>0</v>
      </c>
      <c r="AC483" s="44">
        <f t="shared" si="65"/>
        <v>365.34</v>
      </c>
      <c r="AD483" s="44">
        <f t="shared" si="75"/>
        <v>0</v>
      </c>
      <c r="AE483" s="1" t="s">
        <v>21</v>
      </c>
    </row>
    <row r="484" spans="1:31" x14ac:dyDescent="0.25">
      <c r="A484" s="1">
        <v>9</v>
      </c>
      <c r="B484" s="1" t="s">
        <v>491</v>
      </c>
      <c r="C484" s="1" t="s">
        <v>406</v>
      </c>
      <c r="D484" s="4">
        <v>37420</v>
      </c>
      <c r="E484" s="13">
        <v>185.1</v>
      </c>
      <c r="F484" s="1" t="s">
        <v>488</v>
      </c>
      <c r="G484" s="1" t="s">
        <v>19</v>
      </c>
      <c r="H484" s="1">
        <v>15</v>
      </c>
      <c r="I484" s="2">
        <v>161.44999999999999</v>
      </c>
      <c r="J484" s="2">
        <v>12.34</v>
      </c>
      <c r="K484" s="2">
        <v>173.79</v>
      </c>
      <c r="L484" s="13">
        <v>11.310000000000002</v>
      </c>
      <c r="M484" s="2">
        <v>11.309999999999999</v>
      </c>
      <c r="N484" s="2">
        <v>185.1</v>
      </c>
      <c r="O484" s="13">
        <v>0</v>
      </c>
      <c r="P484" s="2">
        <v>0</v>
      </c>
      <c r="Q484" s="2">
        <v>185.1</v>
      </c>
      <c r="R484" s="13">
        <v>0</v>
      </c>
      <c r="T484" s="2">
        <v>185.1</v>
      </c>
      <c r="U484" s="13">
        <v>0</v>
      </c>
      <c r="V484" s="2">
        <f t="shared" si="76"/>
        <v>0</v>
      </c>
      <c r="W484" s="2">
        <f t="shared" si="77"/>
        <v>185.1</v>
      </c>
      <c r="X484" s="13">
        <f t="shared" si="78"/>
        <v>0</v>
      </c>
      <c r="Y484" s="44">
        <f t="shared" si="79"/>
        <v>0</v>
      </c>
      <c r="Z484" s="44">
        <f t="shared" si="80"/>
        <v>185.1</v>
      </c>
      <c r="AA484" s="44">
        <f t="shared" si="81"/>
        <v>0</v>
      </c>
      <c r="AB484" s="44">
        <f t="shared" si="74"/>
        <v>0</v>
      </c>
      <c r="AC484" s="44">
        <f t="shared" si="65"/>
        <v>185.1</v>
      </c>
      <c r="AD484" s="44">
        <f t="shared" si="75"/>
        <v>0</v>
      </c>
      <c r="AE484" s="1" t="s">
        <v>21</v>
      </c>
    </row>
    <row r="485" spans="1:31" x14ac:dyDescent="0.25">
      <c r="A485" s="1">
        <v>9</v>
      </c>
      <c r="B485" s="1" t="s">
        <v>493</v>
      </c>
      <c r="C485" s="1" t="s">
        <v>406</v>
      </c>
      <c r="D485" s="4">
        <v>37420</v>
      </c>
      <c r="E485" s="13">
        <v>3947.4</v>
      </c>
      <c r="F485" s="1" t="s">
        <v>492</v>
      </c>
      <c r="G485" s="1" t="s">
        <v>19</v>
      </c>
      <c r="H485" s="1">
        <v>15</v>
      </c>
      <c r="I485" s="2">
        <v>3443.01</v>
      </c>
      <c r="J485" s="2">
        <v>263.16000000000003</v>
      </c>
      <c r="K485" s="2">
        <v>3706.17</v>
      </c>
      <c r="L485" s="13">
        <v>241.23000000000002</v>
      </c>
      <c r="M485" s="2">
        <v>241.23000000000019</v>
      </c>
      <c r="N485" s="2">
        <v>3947.4</v>
      </c>
      <c r="O485" s="13">
        <v>0</v>
      </c>
      <c r="P485" s="2">
        <v>0</v>
      </c>
      <c r="Q485" s="2">
        <v>3947.4</v>
      </c>
      <c r="R485" s="13">
        <v>0</v>
      </c>
      <c r="T485" s="2">
        <v>3947.4</v>
      </c>
      <c r="U485" s="13">
        <v>0</v>
      </c>
      <c r="V485" s="2">
        <f t="shared" si="76"/>
        <v>0</v>
      </c>
      <c r="W485" s="2">
        <f t="shared" si="77"/>
        <v>3947.4</v>
      </c>
      <c r="X485" s="13">
        <f t="shared" si="78"/>
        <v>0</v>
      </c>
      <c r="Y485" s="44">
        <f t="shared" si="79"/>
        <v>0</v>
      </c>
      <c r="Z485" s="44">
        <f t="shared" si="80"/>
        <v>3947.4</v>
      </c>
      <c r="AA485" s="44">
        <f t="shared" si="81"/>
        <v>0</v>
      </c>
      <c r="AB485" s="44">
        <f t="shared" si="74"/>
        <v>0</v>
      </c>
      <c r="AC485" s="44">
        <f t="shared" si="65"/>
        <v>3947.4</v>
      </c>
      <c r="AD485" s="44">
        <f t="shared" si="75"/>
        <v>0</v>
      </c>
      <c r="AE485" s="1" t="s">
        <v>21</v>
      </c>
    </row>
    <row r="486" spans="1:31" x14ac:dyDescent="0.25">
      <c r="A486" s="1">
        <v>9</v>
      </c>
      <c r="B486" s="1" t="s">
        <v>495</v>
      </c>
      <c r="C486" s="1" t="s">
        <v>406</v>
      </c>
      <c r="D486" s="4">
        <v>37427</v>
      </c>
      <c r="E486" s="13">
        <v>1991.9</v>
      </c>
      <c r="F486" s="1" t="s">
        <v>494</v>
      </c>
      <c r="G486" s="1" t="s">
        <v>19</v>
      </c>
      <c r="H486" s="1">
        <v>15</v>
      </c>
      <c r="I486" s="2">
        <v>1737.34</v>
      </c>
      <c r="J486" s="2">
        <v>132.79</v>
      </c>
      <c r="K486" s="2">
        <v>1870.1299999999999</v>
      </c>
      <c r="L486" s="13">
        <v>121.77000000000021</v>
      </c>
      <c r="M486" s="2">
        <v>121.77000000000027</v>
      </c>
      <c r="N486" s="2">
        <v>1991.9</v>
      </c>
      <c r="O486" s="13">
        <v>0</v>
      </c>
      <c r="P486" s="2">
        <v>0</v>
      </c>
      <c r="Q486" s="2">
        <v>1991.9</v>
      </c>
      <c r="R486" s="13">
        <v>0</v>
      </c>
      <c r="T486" s="2">
        <v>1991.9</v>
      </c>
      <c r="U486" s="13">
        <v>0</v>
      </c>
      <c r="V486" s="2">
        <f t="shared" si="76"/>
        <v>0</v>
      </c>
      <c r="W486" s="2">
        <f t="shared" si="77"/>
        <v>1991.9</v>
      </c>
      <c r="X486" s="13">
        <f t="shared" si="78"/>
        <v>0</v>
      </c>
      <c r="Y486" s="44">
        <f t="shared" si="79"/>
        <v>0</v>
      </c>
      <c r="Z486" s="44">
        <f t="shared" si="80"/>
        <v>1991.9</v>
      </c>
      <c r="AA486" s="44">
        <f t="shared" si="81"/>
        <v>0</v>
      </c>
      <c r="AB486" s="44">
        <f t="shared" si="74"/>
        <v>0</v>
      </c>
      <c r="AC486" s="44">
        <f t="shared" si="65"/>
        <v>1991.9</v>
      </c>
      <c r="AD486" s="44">
        <f t="shared" si="75"/>
        <v>0</v>
      </c>
      <c r="AE486" s="1" t="s">
        <v>21</v>
      </c>
    </row>
    <row r="487" spans="1:31" x14ac:dyDescent="0.25">
      <c r="A487" s="1">
        <v>9</v>
      </c>
      <c r="B487" s="1" t="s">
        <v>497</v>
      </c>
      <c r="C487" s="1" t="s">
        <v>406</v>
      </c>
      <c r="D487" s="4">
        <v>37538</v>
      </c>
      <c r="E487" s="13">
        <v>34375.01</v>
      </c>
      <c r="F487" s="1" t="s">
        <v>496</v>
      </c>
      <c r="G487" s="1" t="s">
        <v>19</v>
      </c>
      <c r="H487" s="1">
        <v>10</v>
      </c>
      <c r="I487" s="2">
        <v>34375.01</v>
      </c>
      <c r="J487" s="2">
        <v>0</v>
      </c>
      <c r="K487" s="2">
        <v>34375.01</v>
      </c>
      <c r="L487" s="13">
        <v>0</v>
      </c>
      <c r="M487" s="2">
        <v>3.637978807091713E-12</v>
      </c>
      <c r="N487" s="2">
        <v>34375.010000000009</v>
      </c>
      <c r="O487" s="13">
        <v>0</v>
      </c>
      <c r="P487" s="2">
        <v>0</v>
      </c>
      <c r="Q487" s="2">
        <v>34375.010000000009</v>
      </c>
      <c r="R487" s="13">
        <v>0</v>
      </c>
      <c r="T487" s="2">
        <v>34375.010000000009</v>
      </c>
      <c r="U487" s="13">
        <v>0</v>
      </c>
      <c r="V487" s="2">
        <f t="shared" si="76"/>
        <v>0</v>
      </c>
      <c r="W487" s="2">
        <f t="shared" si="77"/>
        <v>34375.010000000009</v>
      </c>
      <c r="X487" s="13">
        <f t="shared" si="78"/>
        <v>0</v>
      </c>
      <c r="Y487" s="44">
        <f t="shared" si="79"/>
        <v>0</v>
      </c>
      <c r="Z487" s="44">
        <f t="shared" si="80"/>
        <v>34375.010000000009</v>
      </c>
      <c r="AA487" s="44">
        <f t="shared" si="81"/>
        <v>0</v>
      </c>
      <c r="AB487" s="44">
        <f t="shared" si="74"/>
        <v>0</v>
      </c>
      <c r="AC487" s="44">
        <f t="shared" si="65"/>
        <v>34375.010000000009</v>
      </c>
      <c r="AD487" s="44">
        <f t="shared" si="75"/>
        <v>0</v>
      </c>
      <c r="AE487" s="1" t="s">
        <v>92</v>
      </c>
    </row>
    <row r="488" spans="1:31" x14ac:dyDescent="0.25">
      <c r="A488" s="1">
        <v>9</v>
      </c>
      <c r="B488" s="1" t="s">
        <v>499</v>
      </c>
      <c r="C488" s="1" t="s">
        <v>406</v>
      </c>
      <c r="D488" s="4">
        <v>37573</v>
      </c>
      <c r="E488" s="13">
        <v>1062</v>
      </c>
      <c r="F488" s="1" t="s">
        <v>498</v>
      </c>
      <c r="G488" s="1" t="s">
        <v>19</v>
      </c>
      <c r="H488" s="1">
        <v>5</v>
      </c>
      <c r="I488" s="2">
        <v>1062</v>
      </c>
      <c r="J488" s="2">
        <v>0</v>
      </c>
      <c r="K488" s="2">
        <v>1062</v>
      </c>
      <c r="L488" s="13">
        <v>0</v>
      </c>
      <c r="M488" s="2">
        <v>0</v>
      </c>
      <c r="N488" s="2">
        <v>1062</v>
      </c>
      <c r="O488" s="13">
        <v>0</v>
      </c>
      <c r="P488" s="2">
        <v>0</v>
      </c>
      <c r="Q488" s="2">
        <v>1062</v>
      </c>
      <c r="R488" s="13">
        <v>0</v>
      </c>
      <c r="T488" s="2">
        <v>1062</v>
      </c>
      <c r="U488" s="13">
        <v>0</v>
      </c>
      <c r="V488" s="2">
        <f t="shared" si="76"/>
        <v>0</v>
      </c>
      <c r="W488" s="2">
        <f t="shared" si="77"/>
        <v>1062</v>
      </c>
      <c r="X488" s="13">
        <f t="shared" si="78"/>
        <v>0</v>
      </c>
      <c r="Y488" s="44">
        <f t="shared" si="79"/>
        <v>0</v>
      </c>
      <c r="Z488" s="44">
        <f t="shared" si="80"/>
        <v>1062</v>
      </c>
      <c r="AA488" s="44">
        <f t="shared" si="81"/>
        <v>0</v>
      </c>
      <c r="AB488" s="44">
        <f t="shared" si="74"/>
        <v>0</v>
      </c>
      <c r="AC488" s="44">
        <f t="shared" ref="AC488:AC551" si="82">Z488+AB488</f>
        <v>1062</v>
      </c>
      <c r="AD488" s="44">
        <f t="shared" si="75"/>
        <v>0</v>
      </c>
      <c r="AE488" s="1" t="s">
        <v>21</v>
      </c>
    </row>
    <row r="489" spans="1:31" x14ac:dyDescent="0.25">
      <c r="A489" s="1">
        <v>9</v>
      </c>
      <c r="B489" s="1" t="s">
        <v>501</v>
      </c>
      <c r="C489" s="1" t="s">
        <v>406</v>
      </c>
      <c r="D489" s="4">
        <v>37705</v>
      </c>
      <c r="E489" s="13">
        <v>3400</v>
      </c>
      <c r="F489" s="1" t="s">
        <v>500</v>
      </c>
      <c r="G489" s="1" t="s">
        <v>19</v>
      </c>
      <c r="H489" s="1">
        <v>15</v>
      </c>
      <c r="I489" s="2">
        <v>2795.6</v>
      </c>
      <c r="J489" s="2">
        <v>226.67</v>
      </c>
      <c r="K489" s="2">
        <v>3022.27</v>
      </c>
      <c r="L489" s="13">
        <v>377.73</v>
      </c>
      <c r="M489" s="2">
        <v>377.73000000000019</v>
      </c>
      <c r="N489" s="2">
        <v>3400</v>
      </c>
      <c r="O489" s="13">
        <v>0</v>
      </c>
      <c r="P489" s="2">
        <v>0</v>
      </c>
      <c r="Q489" s="2">
        <v>3400</v>
      </c>
      <c r="R489" s="13">
        <v>0</v>
      </c>
      <c r="T489" s="2">
        <v>3400</v>
      </c>
      <c r="U489" s="13">
        <v>0</v>
      </c>
      <c r="V489" s="2">
        <f t="shared" si="76"/>
        <v>0</v>
      </c>
      <c r="W489" s="2">
        <f t="shared" si="77"/>
        <v>3400</v>
      </c>
      <c r="X489" s="13">
        <f t="shared" si="78"/>
        <v>0</v>
      </c>
      <c r="Y489" s="44">
        <f t="shared" si="79"/>
        <v>0</v>
      </c>
      <c r="Z489" s="44">
        <f t="shared" si="80"/>
        <v>3400</v>
      </c>
      <c r="AA489" s="44">
        <f t="shared" si="81"/>
        <v>0</v>
      </c>
      <c r="AB489" s="44">
        <f t="shared" si="74"/>
        <v>0</v>
      </c>
      <c r="AC489" s="44">
        <f t="shared" si="82"/>
        <v>3400</v>
      </c>
      <c r="AD489" s="44">
        <f t="shared" si="75"/>
        <v>0</v>
      </c>
      <c r="AE489" s="1" t="s">
        <v>21</v>
      </c>
    </row>
    <row r="490" spans="1:31" x14ac:dyDescent="0.25">
      <c r="A490" s="1">
        <v>9</v>
      </c>
      <c r="B490" s="1" t="s">
        <v>503</v>
      </c>
      <c r="C490" s="1" t="s">
        <v>406</v>
      </c>
      <c r="D490" s="4">
        <v>37728</v>
      </c>
      <c r="E490" s="13">
        <v>65436.36</v>
      </c>
      <c r="F490" s="1" t="s">
        <v>502</v>
      </c>
      <c r="G490" s="1" t="s">
        <v>19</v>
      </c>
      <c r="H490" s="1">
        <v>5</v>
      </c>
      <c r="I490" s="2">
        <v>65436.36</v>
      </c>
      <c r="J490" s="2">
        <v>0</v>
      </c>
      <c r="K490" s="2">
        <v>65436.36</v>
      </c>
      <c r="L490" s="13">
        <v>0</v>
      </c>
      <c r="M490" s="2">
        <v>0</v>
      </c>
      <c r="N490" s="2">
        <v>65436.36</v>
      </c>
      <c r="O490" s="13">
        <v>0</v>
      </c>
      <c r="P490" s="2">
        <v>0</v>
      </c>
      <c r="Q490" s="2">
        <v>65436.36</v>
      </c>
      <c r="R490" s="13">
        <v>0</v>
      </c>
      <c r="T490" s="2">
        <v>65436.36</v>
      </c>
      <c r="U490" s="13">
        <v>0</v>
      </c>
      <c r="V490" s="2">
        <f t="shared" si="76"/>
        <v>0</v>
      </c>
      <c r="W490" s="2">
        <f t="shared" si="77"/>
        <v>65436.36</v>
      </c>
      <c r="X490" s="13">
        <f t="shared" si="78"/>
        <v>0</v>
      </c>
      <c r="Y490" s="44">
        <f t="shared" si="79"/>
        <v>0</v>
      </c>
      <c r="Z490" s="44">
        <f t="shared" si="80"/>
        <v>65436.36</v>
      </c>
      <c r="AA490" s="44">
        <f t="shared" si="81"/>
        <v>0</v>
      </c>
      <c r="AB490" s="44">
        <f t="shared" si="74"/>
        <v>0</v>
      </c>
      <c r="AC490" s="44">
        <f t="shared" si="82"/>
        <v>65436.36</v>
      </c>
      <c r="AD490" s="44">
        <f t="shared" si="75"/>
        <v>0</v>
      </c>
      <c r="AE490" s="1" t="s">
        <v>21</v>
      </c>
    </row>
    <row r="491" spans="1:31" x14ac:dyDescent="0.25">
      <c r="A491" s="1">
        <v>9</v>
      </c>
      <c r="B491" s="1" t="s">
        <v>505</v>
      </c>
      <c r="C491" s="1" t="s">
        <v>406</v>
      </c>
      <c r="D491" s="4">
        <v>37770</v>
      </c>
      <c r="E491" s="13">
        <v>1499.99</v>
      </c>
      <c r="F491" s="1" t="s">
        <v>504</v>
      </c>
      <c r="G491" s="1" t="s">
        <v>19</v>
      </c>
      <c r="H491" s="1">
        <v>5</v>
      </c>
      <c r="I491" s="2">
        <v>1499.99</v>
      </c>
      <c r="J491" s="2">
        <v>0</v>
      </c>
      <c r="K491" s="2">
        <v>1499.99</v>
      </c>
      <c r="L491" s="13">
        <v>0</v>
      </c>
      <c r="M491" s="2">
        <v>0</v>
      </c>
      <c r="N491" s="2">
        <v>1499.99</v>
      </c>
      <c r="O491" s="13">
        <v>0</v>
      </c>
      <c r="P491" s="2">
        <v>0</v>
      </c>
      <c r="Q491" s="2">
        <v>1499.99</v>
      </c>
      <c r="R491" s="13">
        <v>0</v>
      </c>
      <c r="T491" s="2">
        <v>1499.99</v>
      </c>
      <c r="U491" s="13">
        <v>0</v>
      </c>
      <c r="V491" s="2">
        <f t="shared" si="76"/>
        <v>0</v>
      </c>
      <c r="W491" s="2">
        <f t="shared" si="77"/>
        <v>1499.99</v>
      </c>
      <c r="X491" s="13">
        <f t="shared" si="78"/>
        <v>0</v>
      </c>
      <c r="Y491" s="44">
        <f t="shared" si="79"/>
        <v>0</v>
      </c>
      <c r="Z491" s="44">
        <f t="shared" si="80"/>
        <v>1499.99</v>
      </c>
      <c r="AA491" s="44">
        <f t="shared" si="81"/>
        <v>0</v>
      </c>
      <c r="AB491" s="44">
        <f t="shared" si="74"/>
        <v>0</v>
      </c>
      <c r="AC491" s="44">
        <f t="shared" si="82"/>
        <v>1499.99</v>
      </c>
      <c r="AD491" s="44">
        <f t="shared" si="75"/>
        <v>0</v>
      </c>
      <c r="AE491" s="1" t="s">
        <v>21</v>
      </c>
    </row>
    <row r="492" spans="1:31" x14ac:dyDescent="0.25">
      <c r="A492" s="1">
        <v>9</v>
      </c>
      <c r="B492" s="1" t="s">
        <v>507</v>
      </c>
      <c r="C492" s="1" t="s">
        <v>406</v>
      </c>
      <c r="D492" s="4">
        <v>37789</v>
      </c>
      <c r="E492" s="13">
        <v>3406.44</v>
      </c>
      <c r="F492" s="1" t="s">
        <v>506</v>
      </c>
      <c r="G492" s="1" t="s">
        <v>19</v>
      </c>
      <c r="H492" s="1">
        <v>5</v>
      </c>
      <c r="I492" s="2">
        <v>3406.44</v>
      </c>
      <c r="J492" s="2">
        <v>0</v>
      </c>
      <c r="K492" s="2">
        <v>3406.44</v>
      </c>
      <c r="L492" s="13">
        <v>0</v>
      </c>
      <c r="M492" s="2">
        <v>0</v>
      </c>
      <c r="N492" s="2">
        <v>3406.44</v>
      </c>
      <c r="O492" s="13">
        <v>0</v>
      </c>
      <c r="P492" s="2">
        <v>0</v>
      </c>
      <c r="Q492" s="2">
        <v>3406.44</v>
      </c>
      <c r="R492" s="13">
        <v>0</v>
      </c>
      <c r="T492" s="2">
        <v>3406.44</v>
      </c>
      <c r="U492" s="13">
        <v>0</v>
      </c>
      <c r="V492" s="2">
        <f t="shared" si="76"/>
        <v>0</v>
      </c>
      <c r="W492" s="2">
        <f t="shared" si="77"/>
        <v>3406.44</v>
      </c>
      <c r="X492" s="13">
        <f t="shared" si="78"/>
        <v>0</v>
      </c>
      <c r="Y492" s="44">
        <f t="shared" si="79"/>
        <v>0</v>
      </c>
      <c r="Z492" s="44">
        <f t="shared" si="80"/>
        <v>3406.44</v>
      </c>
      <c r="AA492" s="44">
        <f t="shared" si="81"/>
        <v>0</v>
      </c>
      <c r="AB492" s="44">
        <f t="shared" si="74"/>
        <v>0</v>
      </c>
      <c r="AC492" s="44">
        <f t="shared" si="82"/>
        <v>3406.44</v>
      </c>
      <c r="AD492" s="44">
        <f t="shared" si="75"/>
        <v>0</v>
      </c>
      <c r="AE492" s="1" t="s">
        <v>21</v>
      </c>
    </row>
    <row r="493" spans="1:31" x14ac:dyDescent="0.25">
      <c r="A493" s="1">
        <v>9</v>
      </c>
      <c r="B493" s="1" t="s">
        <v>507</v>
      </c>
      <c r="C493" s="1" t="s">
        <v>406</v>
      </c>
      <c r="D493" s="4">
        <v>37789</v>
      </c>
      <c r="E493" s="13">
        <v>1135.48</v>
      </c>
      <c r="F493" s="1" t="s">
        <v>506</v>
      </c>
      <c r="G493" s="1" t="s">
        <v>19</v>
      </c>
      <c r="H493" s="1">
        <v>5</v>
      </c>
      <c r="I493" s="2">
        <v>1135.48</v>
      </c>
      <c r="J493" s="2">
        <v>0</v>
      </c>
      <c r="K493" s="2">
        <v>1135.48</v>
      </c>
      <c r="L493" s="13">
        <v>0</v>
      </c>
      <c r="M493" s="2">
        <v>0</v>
      </c>
      <c r="N493" s="2">
        <v>1135.48</v>
      </c>
      <c r="O493" s="13">
        <v>0</v>
      </c>
      <c r="P493" s="2">
        <v>0</v>
      </c>
      <c r="Q493" s="2">
        <v>1135.48</v>
      </c>
      <c r="R493" s="13">
        <v>0</v>
      </c>
      <c r="T493" s="2">
        <v>1135.48</v>
      </c>
      <c r="U493" s="13">
        <v>0</v>
      </c>
      <c r="V493" s="2">
        <f t="shared" si="76"/>
        <v>0</v>
      </c>
      <c r="W493" s="2">
        <f t="shared" si="77"/>
        <v>1135.48</v>
      </c>
      <c r="X493" s="13">
        <f t="shared" si="78"/>
        <v>0</v>
      </c>
      <c r="Y493" s="44">
        <f t="shared" si="79"/>
        <v>0</v>
      </c>
      <c r="Z493" s="44">
        <f t="shared" si="80"/>
        <v>1135.48</v>
      </c>
      <c r="AA493" s="44">
        <f t="shared" si="81"/>
        <v>0</v>
      </c>
      <c r="AB493" s="44">
        <f t="shared" si="74"/>
        <v>0</v>
      </c>
      <c r="AC493" s="44">
        <f t="shared" si="82"/>
        <v>1135.48</v>
      </c>
      <c r="AD493" s="44">
        <f t="shared" si="75"/>
        <v>0</v>
      </c>
      <c r="AE493" s="1" t="s">
        <v>21</v>
      </c>
    </row>
    <row r="494" spans="1:31" x14ac:dyDescent="0.25">
      <c r="A494" s="1">
        <v>9</v>
      </c>
      <c r="B494" s="1" t="s">
        <v>507</v>
      </c>
      <c r="C494" s="1" t="s">
        <v>406</v>
      </c>
      <c r="D494" s="4">
        <v>37789</v>
      </c>
      <c r="E494" s="13">
        <v>567.79999999999995</v>
      </c>
      <c r="F494" s="1" t="s">
        <v>506</v>
      </c>
      <c r="G494" s="1" t="s">
        <v>19</v>
      </c>
      <c r="H494" s="1">
        <v>5</v>
      </c>
      <c r="I494" s="2">
        <v>567.79999999999995</v>
      </c>
      <c r="J494" s="2">
        <v>0</v>
      </c>
      <c r="K494" s="2">
        <v>567.79999999999995</v>
      </c>
      <c r="L494" s="13">
        <v>0</v>
      </c>
      <c r="M494" s="2">
        <v>0</v>
      </c>
      <c r="N494" s="2">
        <v>567.79999999999995</v>
      </c>
      <c r="O494" s="13">
        <v>0</v>
      </c>
      <c r="P494" s="2">
        <v>0</v>
      </c>
      <c r="Q494" s="2">
        <v>567.79999999999995</v>
      </c>
      <c r="R494" s="13">
        <v>0</v>
      </c>
      <c r="T494" s="2">
        <v>567.79999999999995</v>
      </c>
      <c r="U494" s="13">
        <v>0</v>
      </c>
      <c r="V494" s="2">
        <f t="shared" si="76"/>
        <v>0</v>
      </c>
      <c r="W494" s="2">
        <f t="shared" si="77"/>
        <v>567.79999999999995</v>
      </c>
      <c r="X494" s="13">
        <f t="shared" si="78"/>
        <v>0</v>
      </c>
      <c r="Y494" s="44">
        <f t="shared" si="79"/>
        <v>0</v>
      </c>
      <c r="Z494" s="44">
        <f t="shared" si="80"/>
        <v>567.79999999999995</v>
      </c>
      <c r="AA494" s="44">
        <f t="shared" si="81"/>
        <v>0</v>
      </c>
      <c r="AB494" s="44">
        <f t="shared" si="74"/>
        <v>0</v>
      </c>
      <c r="AC494" s="44">
        <f t="shared" si="82"/>
        <v>567.79999999999995</v>
      </c>
      <c r="AD494" s="44">
        <f t="shared" si="75"/>
        <v>0</v>
      </c>
      <c r="AE494" s="1" t="s">
        <v>21</v>
      </c>
    </row>
    <row r="495" spans="1:31" x14ac:dyDescent="0.25">
      <c r="A495" s="1">
        <v>9</v>
      </c>
      <c r="B495" s="1" t="s">
        <v>507</v>
      </c>
      <c r="C495" s="1" t="s">
        <v>406</v>
      </c>
      <c r="D495" s="4">
        <v>37789</v>
      </c>
      <c r="E495" s="13">
        <v>1135.48</v>
      </c>
      <c r="F495" s="1" t="s">
        <v>506</v>
      </c>
      <c r="G495" s="1" t="s">
        <v>19</v>
      </c>
      <c r="H495" s="1">
        <v>5</v>
      </c>
      <c r="I495" s="2">
        <v>1135.48</v>
      </c>
      <c r="J495" s="2">
        <v>0</v>
      </c>
      <c r="K495" s="2">
        <v>1135.48</v>
      </c>
      <c r="L495" s="13">
        <v>0</v>
      </c>
      <c r="M495" s="2">
        <v>0</v>
      </c>
      <c r="N495" s="2">
        <v>1135.48</v>
      </c>
      <c r="O495" s="13">
        <v>0</v>
      </c>
      <c r="P495" s="2">
        <v>0</v>
      </c>
      <c r="Q495" s="2">
        <v>1135.48</v>
      </c>
      <c r="R495" s="13">
        <v>0</v>
      </c>
      <c r="T495" s="2">
        <v>1135.48</v>
      </c>
      <c r="U495" s="13">
        <v>0</v>
      </c>
      <c r="V495" s="2">
        <f t="shared" si="76"/>
        <v>0</v>
      </c>
      <c r="W495" s="2">
        <f t="shared" si="77"/>
        <v>1135.48</v>
      </c>
      <c r="X495" s="13">
        <f t="shared" si="78"/>
        <v>0</v>
      </c>
      <c r="Y495" s="44">
        <f t="shared" si="79"/>
        <v>0</v>
      </c>
      <c r="Z495" s="44">
        <f t="shared" si="80"/>
        <v>1135.48</v>
      </c>
      <c r="AA495" s="44">
        <f t="shared" si="81"/>
        <v>0</v>
      </c>
      <c r="AB495" s="44">
        <f t="shared" si="74"/>
        <v>0</v>
      </c>
      <c r="AC495" s="44">
        <f t="shared" si="82"/>
        <v>1135.48</v>
      </c>
      <c r="AD495" s="44">
        <f t="shared" si="75"/>
        <v>0</v>
      </c>
      <c r="AE495" s="1" t="s">
        <v>21</v>
      </c>
    </row>
    <row r="496" spans="1:31" x14ac:dyDescent="0.25">
      <c r="A496" s="1">
        <v>9</v>
      </c>
      <c r="B496" s="1" t="s">
        <v>507</v>
      </c>
      <c r="C496" s="1" t="s">
        <v>406</v>
      </c>
      <c r="D496" s="4">
        <v>37789</v>
      </c>
      <c r="E496" s="13">
        <v>7948.36</v>
      </c>
      <c r="F496" s="1" t="s">
        <v>506</v>
      </c>
      <c r="G496" s="1" t="s">
        <v>19</v>
      </c>
      <c r="H496" s="1">
        <v>5</v>
      </c>
      <c r="I496" s="2">
        <v>7948.36</v>
      </c>
      <c r="J496" s="2">
        <v>0</v>
      </c>
      <c r="K496" s="2">
        <v>7948.36</v>
      </c>
      <c r="L496" s="13">
        <v>0</v>
      </c>
      <c r="M496" s="2">
        <v>0</v>
      </c>
      <c r="N496" s="2">
        <v>7948.36</v>
      </c>
      <c r="O496" s="13">
        <v>0</v>
      </c>
      <c r="P496" s="2">
        <v>0</v>
      </c>
      <c r="Q496" s="2">
        <v>7948.36</v>
      </c>
      <c r="R496" s="13">
        <v>0</v>
      </c>
      <c r="T496" s="2">
        <v>7948.36</v>
      </c>
      <c r="U496" s="13">
        <v>0</v>
      </c>
      <c r="V496" s="2">
        <f t="shared" si="76"/>
        <v>0</v>
      </c>
      <c r="W496" s="2">
        <f t="shared" si="77"/>
        <v>7948.36</v>
      </c>
      <c r="X496" s="13">
        <f t="shared" si="78"/>
        <v>0</v>
      </c>
      <c r="Y496" s="44">
        <f t="shared" si="79"/>
        <v>0</v>
      </c>
      <c r="Z496" s="44">
        <f t="shared" si="80"/>
        <v>7948.36</v>
      </c>
      <c r="AA496" s="44">
        <f t="shared" si="81"/>
        <v>0</v>
      </c>
      <c r="AB496" s="44">
        <f t="shared" si="74"/>
        <v>0</v>
      </c>
      <c r="AC496" s="44">
        <f t="shared" si="82"/>
        <v>7948.36</v>
      </c>
      <c r="AD496" s="44">
        <f t="shared" si="75"/>
        <v>0</v>
      </c>
      <c r="AE496" s="1" t="s">
        <v>21</v>
      </c>
    </row>
    <row r="497" spans="1:35" x14ac:dyDescent="0.25">
      <c r="A497" s="1">
        <v>9</v>
      </c>
      <c r="B497" s="1" t="s">
        <v>507</v>
      </c>
      <c r="C497" s="1" t="s">
        <v>406</v>
      </c>
      <c r="D497" s="4">
        <v>37789</v>
      </c>
      <c r="E497" s="13">
        <v>567.74</v>
      </c>
      <c r="F497" s="1" t="s">
        <v>506</v>
      </c>
      <c r="G497" s="1" t="s">
        <v>19</v>
      </c>
      <c r="H497" s="1">
        <v>5</v>
      </c>
      <c r="I497" s="2">
        <v>567.74</v>
      </c>
      <c r="J497" s="2">
        <v>0</v>
      </c>
      <c r="K497" s="2">
        <v>567.74</v>
      </c>
      <c r="L497" s="13">
        <v>0</v>
      </c>
      <c r="M497" s="2">
        <v>0</v>
      </c>
      <c r="N497" s="2">
        <v>567.74</v>
      </c>
      <c r="O497" s="13">
        <v>0</v>
      </c>
      <c r="P497" s="2">
        <v>0</v>
      </c>
      <c r="Q497" s="2">
        <v>567.74</v>
      </c>
      <c r="R497" s="13">
        <v>0</v>
      </c>
      <c r="T497" s="2">
        <v>567.74</v>
      </c>
      <c r="U497" s="13">
        <v>0</v>
      </c>
      <c r="V497" s="2">
        <f t="shared" si="76"/>
        <v>0</v>
      </c>
      <c r="W497" s="2">
        <f t="shared" si="77"/>
        <v>567.74</v>
      </c>
      <c r="X497" s="13">
        <f t="shared" si="78"/>
        <v>0</v>
      </c>
      <c r="Y497" s="44">
        <f t="shared" si="79"/>
        <v>0</v>
      </c>
      <c r="Z497" s="44">
        <f t="shared" si="80"/>
        <v>567.74</v>
      </c>
      <c r="AA497" s="44">
        <f t="shared" si="81"/>
        <v>0</v>
      </c>
      <c r="AB497" s="44">
        <f t="shared" si="74"/>
        <v>0</v>
      </c>
      <c r="AC497" s="44">
        <f t="shared" si="82"/>
        <v>567.74</v>
      </c>
      <c r="AD497" s="44">
        <f t="shared" si="75"/>
        <v>0</v>
      </c>
      <c r="AE497" s="1" t="s">
        <v>21</v>
      </c>
    </row>
    <row r="498" spans="1:35" x14ac:dyDescent="0.25">
      <c r="A498" s="1">
        <v>9</v>
      </c>
      <c r="B498" s="1" t="s">
        <v>507</v>
      </c>
      <c r="C498" s="1" t="s">
        <v>406</v>
      </c>
      <c r="D498" s="4">
        <v>37789</v>
      </c>
      <c r="E498" s="13">
        <v>851.61</v>
      </c>
      <c r="F498" s="1" t="s">
        <v>506</v>
      </c>
      <c r="G498" s="1" t="s">
        <v>19</v>
      </c>
      <c r="H498" s="1">
        <v>5</v>
      </c>
      <c r="I498" s="2">
        <v>851.61</v>
      </c>
      <c r="J498" s="2">
        <v>0</v>
      </c>
      <c r="K498" s="2">
        <v>851.61</v>
      </c>
      <c r="L498" s="13">
        <v>0</v>
      </c>
      <c r="M498" s="2">
        <v>0</v>
      </c>
      <c r="N498" s="2">
        <v>851.61</v>
      </c>
      <c r="O498" s="13">
        <v>0</v>
      </c>
      <c r="P498" s="2">
        <v>0</v>
      </c>
      <c r="Q498" s="2">
        <v>851.61</v>
      </c>
      <c r="R498" s="13">
        <v>0</v>
      </c>
      <c r="T498" s="2">
        <v>851.61</v>
      </c>
      <c r="U498" s="13">
        <v>0</v>
      </c>
      <c r="V498" s="2">
        <f t="shared" si="76"/>
        <v>0</v>
      </c>
      <c r="W498" s="2">
        <f t="shared" si="77"/>
        <v>851.61</v>
      </c>
      <c r="X498" s="13">
        <f t="shared" si="78"/>
        <v>0</v>
      </c>
      <c r="Y498" s="44">
        <f t="shared" si="79"/>
        <v>0</v>
      </c>
      <c r="Z498" s="44">
        <f t="shared" si="80"/>
        <v>851.61</v>
      </c>
      <c r="AA498" s="44">
        <f t="shared" si="81"/>
        <v>0</v>
      </c>
      <c r="AB498" s="44">
        <f t="shared" si="74"/>
        <v>0</v>
      </c>
      <c r="AC498" s="44">
        <f t="shared" si="82"/>
        <v>851.61</v>
      </c>
      <c r="AD498" s="44">
        <f t="shared" si="75"/>
        <v>0</v>
      </c>
      <c r="AE498" s="1" t="s">
        <v>21</v>
      </c>
    </row>
    <row r="499" spans="1:35" x14ac:dyDescent="0.25">
      <c r="A499" s="1">
        <v>9</v>
      </c>
      <c r="B499" s="1" t="s">
        <v>507</v>
      </c>
      <c r="C499" s="1" t="s">
        <v>406</v>
      </c>
      <c r="D499" s="4">
        <v>37789</v>
      </c>
      <c r="E499" s="13">
        <v>1987.09</v>
      </c>
      <c r="F499" s="1" t="s">
        <v>506</v>
      </c>
      <c r="G499" s="1" t="s">
        <v>19</v>
      </c>
      <c r="H499" s="1">
        <v>5</v>
      </c>
      <c r="I499" s="2">
        <v>1987.09</v>
      </c>
      <c r="J499" s="2">
        <v>0</v>
      </c>
      <c r="K499" s="2">
        <v>1987.09</v>
      </c>
      <c r="L499" s="13">
        <v>0</v>
      </c>
      <c r="M499" s="2">
        <v>0</v>
      </c>
      <c r="N499" s="2">
        <v>1987.09</v>
      </c>
      <c r="O499" s="13">
        <v>0</v>
      </c>
      <c r="P499" s="2">
        <v>0</v>
      </c>
      <c r="Q499" s="2">
        <v>1987.09</v>
      </c>
      <c r="R499" s="13">
        <v>0</v>
      </c>
      <c r="T499" s="2">
        <v>1987.09</v>
      </c>
      <c r="U499" s="13">
        <v>0</v>
      </c>
      <c r="V499" s="2">
        <f t="shared" si="76"/>
        <v>0</v>
      </c>
      <c r="W499" s="2">
        <f t="shared" si="77"/>
        <v>1987.09</v>
      </c>
      <c r="X499" s="13">
        <f t="shared" si="78"/>
        <v>0</v>
      </c>
      <c r="Y499" s="44">
        <f t="shared" si="79"/>
        <v>0</v>
      </c>
      <c r="Z499" s="44">
        <f t="shared" si="80"/>
        <v>1987.09</v>
      </c>
      <c r="AA499" s="44">
        <f t="shared" si="81"/>
        <v>0</v>
      </c>
      <c r="AB499" s="44">
        <f t="shared" si="74"/>
        <v>0</v>
      </c>
      <c r="AC499" s="44">
        <f t="shared" si="82"/>
        <v>1987.09</v>
      </c>
      <c r="AD499" s="44">
        <f t="shared" si="75"/>
        <v>0</v>
      </c>
      <c r="AE499" s="1" t="s">
        <v>21</v>
      </c>
    </row>
    <row r="500" spans="1:35" x14ac:dyDescent="0.25">
      <c r="A500" s="1">
        <v>9</v>
      </c>
      <c r="B500" s="1" t="s">
        <v>509</v>
      </c>
      <c r="C500" s="1" t="s">
        <v>406</v>
      </c>
      <c r="D500" s="4">
        <v>37861</v>
      </c>
      <c r="E500" s="13">
        <v>2015</v>
      </c>
      <c r="F500" s="1" t="s">
        <v>508</v>
      </c>
      <c r="G500" s="1" t="s">
        <v>19</v>
      </c>
      <c r="H500" s="1">
        <v>20</v>
      </c>
      <c r="I500" s="2">
        <v>1200.5999999999999</v>
      </c>
      <c r="J500" s="2">
        <v>100.75</v>
      </c>
      <c r="K500" s="2">
        <v>1301.3499999999999</v>
      </c>
      <c r="L500" s="13">
        <v>713.65000000000009</v>
      </c>
      <c r="M500" s="2">
        <v>713.65000000000009</v>
      </c>
      <c r="N500" s="2">
        <v>2015</v>
      </c>
      <c r="O500" s="13">
        <v>0</v>
      </c>
      <c r="P500" s="2">
        <v>0</v>
      </c>
      <c r="Q500" s="2">
        <v>2015</v>
      </c>
      <c r="R500" s="13">
        <v>0</v>
      </c>
      <c r="T500" s="2">
        <v>2015</v>
      </c>
      <c r="U500" s="13">
        <v>0</v>
      </c>
      <c r="V500" s="2">
        <f t="shared" si="76"/>
        <v>0</v>
      </c>
      <c r="W500" s="2">
        <f t="shared" si="77"/>
        <v>2015</v>
      </c>
      <c r="X500" s="13">
        <f t="shared" si="78"/>
        <v>0</v>
      </c>
      <c r="Y500" s="44">
        <f t="shared" si="79"/>
        <v>0</v>
      </c>
      <c r="Z500" s="44">
        <f t="shared" si="80"/>
        <v>2015</v>
      </c>
      <c r="AA500" s="44">
        <f t="shared" si="81"/>
        <v>0</v>
      </c>
      <c r="AB500" s="44">
        <f t="shared" ref="AB500:AB563" si="83">IF(Z500&gt;=E500, 0, ((E500/H500)/12*12))</f>
        <v>0</v>
      </c>
      <c r="AC500" s="44">
        <f t="shared" si="82"/>
        <v>2015</v>
      </c>
      <c r="AD500" s="44">
        <f t="shared" ref="AD500:AD563" si="84">E500-AC500</f>
        <v>0</v>
      </c>
      <c r="AE500" s="1" t="s">
        <v>21</v>
      </c>
    </row>
    <row r="501" spans="1:35" x14ac:dyDescent="0.25">
      <c r="A501" s="1">
        <v>9</v>
      </c>
      <c r="B501" s="1" t="s">
        <v>511</v>
      </c>
      <c r="C501" s="1" t="s">
        <v>406</v>
      </c>
      <c r="D501" s="4">
        <v>37945</v>
      </c>
      <c r="E501" s="13">
        <v>1850</v>
      </c>
      <c r="F501" s="1" t="s">
        <v>510</v>
      </c>
      <c r="G501" s="1" t="s">
        <v>19</v>
      </c>
      <c r="H501" s="1">
        <v>5</v>
      </c>
      <c r="I501" s="2">
        <v>1850</v>
      </c>
      <c r="J501" s="2">
        <v>0</v>
      </c>
      <c r="K501" s="2">
        <v>1850</v>
      </c>
      <c r="L501" s="13">
        <v>0</v>
      </c>
      <c r="M501" s="2">
        <v>0</v>
      </c>
      <c r="N501" s="2">
        <v>1850</v>
      </c>
      <c r="O501" s="13">
        <v>0</v>
      </c>
      <c r="P501" s="2">
        <v>0</v>
      </c>
      <c r="Q501" s="2">
        <v>1850</v>
      </c>
      <c r="R501" s="13">
        <v>0</v>
      </c>
      <c r="T501" s="2">
        <v>1850</v>
      </c>
      <c r="U501" s="13">
        <v>0</v>
      </c>
      <c r="V501" s="2">
        <f t="shared" si="76"/>
        <v>0</v>
      </c>
      <c r="W501" s="2">
        <f t="shared" si="77"/>
        <v>1850</v>
      </c>
      <c r="X501" s="13">
        <f t="shared" si="78"/>
        <v>0</v>
      </c>
      <c r="Y501" s="44">
        <f t="shared" si="79"/>
        <v>0</v>
      </c>
      <c r="Z501" s="44">
        <f t="shared" si="80"/>
        <v>1850</v>
      </c>
      <c r="AA501" s="44">
        <f t="shared" si="81"/>
        <v>0</v>
      </c>
      <c r="AB501" s="44">
        <f t="shared" si="83"/>
        <v>0</v>
      </c>
      <c r="AC501" s="44">
        <f t="shared" si="82"/>
        <v>1850</v>
      </c>
      <c r="AD501" s="44">
        <f t="shared" si="84"/>
        <v>0</v>
      </c>
      <c r="AE501" s="1" t="s">
        <v>21</v>
      </c>
    </row>
    <row r="502" spans="1:35" x14ac:dyDescent="0.25">
      <c r="A502" s="1">
        <v>9</v>
      </c>
      <c r="B502" s="1" t="s">
        <v>511</v>
      </c>
      <c r="C502" s="1" t="s">
        <v>406</v>
      </c>
      <c r="D502" s="4">
        <v>37945</v>
      </c>
      <c r="E502" s="13">
        <v>1850</v>
      </c>
      <c r="F502" s="1" t="s">
        <v>510</v>
      </c>
      <c r="G502" s="1" t="s">
        <v>19</v>
      </c>
      <c r="H502" s="1">
        <v>5</v>
      </c>
      <c r="I502" s="2">
        <v>1850</v>
      </c>
      <c r="J502" s="2">
        <v>0</v>
      </c>
      <c r="K502" s="2">
        <v>1850</v>
      </c>
      <c r="L502" s="13">
        <v>0</v>
      </c>
      <c r="M502" s="2">
        <v>0</v>
      </c>
      <c r="N502" s="2">
        <v>1850</v>
      </c>
      <c r="O502" s="13">
        <v>0</v>
      </c>
      <c r="P502" s="2">
        <v>0</v>
      </c>
      <c r="Q502" s="2">
        <v>1850</v>
      </c>
      <c r="R502" s="13">
        <v>0</v>
      </c>
      <c r="T502" s="2">
        <v>1850</v>
      </c>
      <c r="U502" s="13">
        <v>0</v>
      </c>
      <c r="V502" s="2">
        <f t="shared" si="76"/>
        <v>0</v>
      </c>
      <c r="W502" s="2">
        <f t="shared" si="77"/>
        <v>1850</v>
      </c>
      <c r="X502" s="13">
        <f t="shared" si="78"/>
        <v>0</v>
      </c>
      <c r="Y502" s="44">
        <f t="shared" si="79"/>
        <v>0</v>
      </c>
      <c r="Z502" s="44">
        <f t="shared" si="80"/>
        <v>1850</v>
      </c>
      <c r="AA502" s="44">
        <f t="shared" si="81"/>
        <v>0</v>
      </c>
      <c r="AB502" s="44">
        <f t="shared" si="83"/>
        <v>0</v>
      </c>
      <c r="AC502" s="44">
        <f t="shared" si="82"/>
        <v>1850</v>
      </c>
      <c r="AD502" s="44">
        <f t="shared" si="84"/>
        <v>0</v>
      </c>
      <c r="AE502" s="1" t="s">
        <v>21</v>
      </c>
    </row>
    <row r="503" spans="1:35" x14ac:dyDescent="0.25">
      <c r="A503" s="1">
        <v>9</v>
      </c>
      <c r="B503" s="1" t="s">
        <v>513</v>
      </c>
      <c r="C503" s="1" t="s">
        <v>406</v>
      </c>
      <c r="D503" s="4">
        <v>37958</v>
      </c>
      <c r="E503" s="13">
        <v>104030</v>
      </c>
      <c r="F503" s="1" t="s">
        <v>512</v>
      </c>
      <c r="G503" s="1" t="s">
        <v>19</v>
      </c>
      <c r="H503" s="1">
        <v>8</v>
      </c>
      <c r="I503" s="2">
        <v>104030</v>
      </c>
      <c r="J503" s="2">
        <v>0</v>
      </c>
      <c r="K503" s="2">
        <v>104030</v>
      </c>
      <c r="L503" s="13">
        <v>0</v>
      </c>
      <c r="M503" s="2">
        <v>0</v>
      </c>
      <c r="N503" s="2">
        <v>104030</v>
      </c>
      <c r="O503" s="13">
        <v>0</v>
      </c>
      <c r="P503" s="2">
        <v>0</v>
      </c>
      <c r="Q503" s="2">
        <v>104030</v>
      </c>
      <c r="R503" s="13">
        <v>0</v>
      </c>
      <c r="T503" s="2">
        <v>104030</v>
      </c>
      <c r="U503" s="13">
        <v>0</v>
      </c>
      <c r="V503" s="2">
        <f t="shared" si="76"/>
        <v>0</v>
      </c>
      <c r="W503" s="2">
        <f t="shared" si="77"/>
        <v>104030</v>
      </c>
      <c r="X503" s="13">
        <f t="shared" si="78"/>
        <v>0</v>
      </c>
      <c r="Y503" s="44">
        <f t="shared" si="79"/>
        <v>0</v>
      </c>
      <c r="Z503" s="44">
        <f t="shared" si="80"/>
        <v>104030</v>
      </c>
      <c r="AA503" s="44">
        <f t="shared" si="81"/>
        <v>0</v>
      </c>
      <c r="AB503" s="44">
        <f t="shared" si="83"/>
        <v>0</v>
      </c>
      <c r="AC503" s="44">
        <f t="shared" si="82"/>
        <v>104030</v>
      </c>
      <c r="AD503" s="44">
        <f t="shared" si="84"/>
        <v>0</v>
      </c>
      <c r="AE503" s="1" t="s">
        <v>92</v>
      </c>
    </row>
    <row r="504" spans="1:35" x14ac:dyDescent="0.25">
      <c r="A504" s="1">
        <v>9</v>
      </c>
      <c r="B504" s="1" t="s">
        <v>514</v>
      </c>
      <c r="C504" s="1" t="s">
        <v>406</v>
      </c>
      <c r="D504" s="4">
        <v>37958</v>
      </c>
      <c r="E504" s="13">
        <v>1560</v>
      </c>
      <c r="F504" s="1" t="s">
        <v>512</v>
      </c>
      <c r="G504" s="1" t="s">
        <v>19</v>
      </c>
      <c r="H504" s="1">
        <v>8</v>
      </c>
      <c r="I504" s="2">
        <v>1560</v>
      </c>
      <c r="J504" s="2">
        <v>0</v>
      </c>
      <c r="K504" s="2">
        <v>1560</v>
      </c>
      <c r="L504" s="13">
        <v>0</v>
      </c>
      <c r="M504" s="2">
        <v>0</v>
      </c>
      <c r="N504" s="2">
        <v>1560</v>
      </c>
      <c r="O504" s="13">
        <v>0</v>
      </c>
      <c r="P504" s="2">
        <v>0</v>
      </c>
      <c r="Q504" s="2">
        <v>1560</v>
      </c>
      <c r="R504" s="13">
        <v>0</v>
      </c>
      <c r="T504" s="2">
        <v>1560</v>
      </c>
      <c r="U504" s="13">
        <v>0</v>
      </c>
      <c r="V504" s="2">
        <f t="shared" si="76"/>
        <v>0</v>
      </c>
      <c r="W504" s="2">
        <f t="shared" si="77"/>
        <v>1560</v>
      </c>
      <c r="X504" s="13">
        <f t="shared" si="78"/>
        <v>0</v>
      </c>
      <c r="Y504" s="44">
        <f t="shared" si="79"/>
        <v>0</v>
      </c>
      <c r="Z504" s="44">
        <f t="shared" si="80"/>
        <v>1560</v>
      </c>
      <c r="AA504" s="44">
        <f t="shared" si="81"/>
        <v>0</v>
      </c>
      <c r="AB504" s="44">
        <f t="shared" si="83"/>
        <v>0</v>
      </c>
      <c r="AC504" s="44">
        <f t="shared" si="82"/>
        <v>1560</v>
      </c>
      <c r="AD504" s="44">
        <f t="shared" si="84"/>
        <v>0</v>
      </c>
      <c r="AE504" s="1" t="s">
        <v>92</v>
      </c>
    </row>
    <row r="505" spans="1:35" x14ac:dyDescent="0.25">
      <c r="A505" s="1">
        <v>9</v>
      </c>
      <c r="B505" s="1" t="s">
        <v>516</v>
      </c>
      <c r="C505" s="1" t="s">
        <v>406</v>
      </c>
      <c r="D505" s="4">
        <v>38055</v>
      </c>
      <c r="E505" s="13">
        <v>1185.1199999999999</v>
      </c>
      <c r="F505" s="1" t="s">
        <v>515</v>
      </c>
      <c r="G505" s="1" t="s">
        <v>19</v>
      </c>
      <c r="H505" s="1">
        <v>10</v>
      </c>
      <c r="I505" s="2">
        <v>1185.1199999999999</v>
      </c>
      <c r="J505" s="2">
        <v>0</v>
      </c>
      <c r="K505" s="2">
        <v>1185.1199999999999</v>
      </c>
      <c r="L505" s="13">
        <v>0</v>
      </c>
      <c r="M505" s="2">
        <v>0</v>
      </c>
      <c r="N505" s="2">
        <v>1185.1199999999999</v>
      </c>
      <c r="O505" s="13">
        <v>0</v>
      </c>
      <c r="P505" s="2">
        <v>0</v>
      </c>
      <c r="Q505" s="2">
        <v>1185.1199999999999</v>
      </c>
      <c r="R505" s="13">
        <v>0</v>
      </c>
      <c r="T505" s="2">
        <v>1185.1199999999999</v>
      </c>
      <c r="U505" s="13">
        <v>0</v>
      </c>
      <c r="V505" s="2">
        <f t="shared" si="76"/>
        <v>0</v>
      </c>
      <c r="W505" s="2">
        <f t="shared" si="77"/>
        <v>1185.1199999999999</v>
      </c>
      <c r="X505" s="13">
        <f t="shared" si="78"/>
        <v>0</v>
      </c>
      <c r="Y505" s="44">
        <f t="shared" si="79"/>
        <v>0</v>
      </c>
      <c r="Z505" s="44">
        <f t="shared" si="80"/>
        <v>1185.1199999999999</v>
      </c>
      <c r="AA505" s="44">
        <f t="shared" si="81"/>
        <v>0</v>
      </c>
      <c r="AB505" s="44">
        <f t="shared" si="83"/>
        <v>0</v>
      </c>
      <c r="AC505" s="44">
        <f t="shared" si="82"/>
        <v>1185.1199999999999</v>
      </c>
      <c r="AD505" s="44">
        <f t="shared" si="84"/>
        <v>0</v>
      </c>
      <c r="AE505" s="1" t="s">
        <v>21</v>
      </c>
    </row>
    <row r="506" spans="1:35" x14ac:dyDescent="0.25">
      <c r="A506" s="1">
        <v>9</v>
      </c>
      <c r="B506" s="1" t="s">
        <v>518</v>
      </c>
      <c r="C506" s="1" t="s">
        <v>406</v>
      </c>
      <c r="D506" s="4">
        <v>38078</v>
      </c>
      <c r="E506" s="13">
        <v>1185</v>
      </c>
      <c r="F506" s="1" t="s">
        <v>517</v>
      </c>
      <c r="G506" s="1" t="s">
        <v>19</v>
      </c>
      <c r="H506" s="1">
        <v>10</v>
      </c>
      <c r="I506" s="2">
        <v>1185</v>
      </c>
      <c r="J506" s="2">
        <v>0</v>
      </c>
      <c r="K506" s="2">
        <v>1185</v>
      </c>
      <c r="L506" s="13">
        <v>0</v>
      </c>
      <c r="M506" s="2">
        <v>0</v>
      </c>
      <c r="N506" s="2">
        <v>1185</v>
      </c>
      <c r="O506" s="13">
        <v>0</v>
      </c>
      <c r="P506" s="2">
        <v>0</v>
      </c>
      <c r="Q506" s="2">
        <v>1185</v>
      </c>
      <c r="R506" s="13">
        <v>0</v>
      </c>
      <c r="T506" s="2">
        <v>1185</v>
      </c>
      <c r="U506" s="13">
        <v>0</v>
      </c>
      <c r="V506" s="2">
        <f t="shared" si="76"/>
        <v>0</v>
      </c>
      <c r="W506" s="2">
        <f t="shared" si="77"/>
        <v>1185</v>
      </c>
      <c r="X506" s="13">
        <f t="shared" si="78"/>
        <v>0</v>
      </c>
      <c r="Y506" s="44">
        <f t="shared" si="79"/>
        <v>0</v>
      </c>
      <c r="Z506" s="44">
        <f t="shared" si="80"/>
        <v>1185</v>
      </c>
      <c r="AA506" s="44">
        <f t="shared" si="81"/>
        <v>0</v>
      </c>
      <c r="AB506" s="44">
        <f t="shared" si="83"/>
        <v>0</v>
      </c>
      <c r="AC506" s="44">
        <f t="shared" si="82"/>
        <v>1185</v>
      </c>
      <c r="AD506" s="44">
        <f t="shared" si="84"/>
        <v>0</v>
      </c>
      <c r="AE506" s="1" t="s">
        <v>92</v>
      </c>
    </row>
    <row r="507" spans="1:35" x14ac:dyDescent="0.25">
      <c r="A507" s="1">
        <v>9</v>
      </c>
      <c r="B507" s="1" t="s">
        <v>520</v>
      </c>
      <c r="C507" s="1" t="s">
        <v>406</v>
      </c>
      <c r="D507" s="4">
        <v>38092</v>
      </c>
      <c r="E507" s="13">
        <v>648</v>
      </c>
      <c r="F507" s="1" t="s">
        <v>519</v>
      </c>
      <c r="G507" s="1" t="s">
        <v>19</v>
      </c>
      <c r="H507" s="1">
        <v>20</v>
      </c>
      <c r="I507" s="2">
        <v>364.5</v>
      </c>
      <c r="J507" s="2">
        <v>32.4</v>
      </c>
      <c r="K507" s="2">
        <v>396.9</v>
      </c>
      <c r="L507" s="13">
        <v>251.10000000000002</v>
      </c>
      <c r="M507" s="2">
        <v>251.10000000000005</v>
      </c>
      <c r="N507" s="2">
        <v>648</v>
      </c>
      <c r="O507" s="13">
        <v>0</v>
      </c>
      <c r="P507" s="2">
        <v>0</v>
      </c>
      <c r="Q507" s="2">
        <v>648</v>
      </c>
      <c r="R507" s="13">
        <v>0</v>
      </c>
      <c r="T507" s="2">
        <v>648</v>
      </c>
      <c r="U507" s="13">
        <v>0</v>
      </c>
      <c r="V507" s="2">
        <f t="shared" si="76"/>
        <v>0</v>
      </c>
      <c r="W507" s="2">
        <f t="shared" si="77"/>
        <v>648</v>
      </c>
      <c r="X507" s="13">
        <f t="shared" si="78"/>
        <v>0</v>
      </c>
      <c r="Y507" s="44">
        <f t="shared" si="79"/>
        <v>0</v>
      </c>
      <c r="Z507" s="44">
        <f t="shared" si="80"/>
        <v>648</v>
      </c>
      <c r="AA507" s="44">
        <f t="shared" si="81"/>
        <v>0</v>
      </c>
      <c r="AB507" s="44">
        <f t="shared" si="83"/>
        <v>0</v>
      </c>
      <c r="AC507" s="44">
        <f t="shared" si="82"/>
        <v>648</v>
      </c>
      <c r="AD507" s="44">
        <f t="shared" si="84"/>
        <v>0</v>
      </c>
      <c r="AE507" s="1" t="s">
        <v>21</v>
      </c>
      <c r="AI507" s="1" t="s">
        <v>404</v>
      </c>
    </row>
    <row r="508" spans="1:35" x14ac:dyDescent="0.25">
      <c r="A508" s="1">
        <v>9</v>
      </c>
      <c r="B508" s="1" t="s">
        <v>521</v>
      </c>
      <c r="C508" s="1" t="s">
        <v>406</v>
      </c>
      <c r="D508" s="4">
        <v>38092</v>
      </c>
      <c r="E508" s="13">
        <v>1499.38</v>
      </c>
      <c r="F508" s="1" t="s">
        <v>519</v>
      </c>
      <c r="G508" s="1" t="s">
        <v>19</v>
      </c>
      <c r="H508" s="1">
        <v>10</v>
      </c>
      <c r="I508" s="2">
        <v>1499.38</v>
      </c>
      <c r="J508" s="2">
        <v>0</v>
      </c>
      <c r="K508" s="2">
        <v>1499.38</v>
      </c>
      <c r="L508" s="13">
        <v>0</v>
      </c>
      <c r="M508" s="2">
        <v>0</v>
      </c>
      <c r="N508" s="2">
        <v>1499.38</v>
      </c>
      <c r="O508" s="13">
        <v>0</v>
      </c>
      <c r="P508" s="2">
        <v>0</v>
      </c>
      <c r="Q508" s="2">
        <v>1499.38</v>
      </c>
      <c r="R508" s="13">
        <v>0</v>
      </c>
      <c r="T508" s="2">
        <v>1499.38</v>
      </c>
      <c r="U508" s="13">
        <v>0</v>
      </c>
      <c r="V508" s="2">
        <f t="shared" si="76"/>
        <v>0</v>
      </c>
      <c r="W508" s="2">
        <f t="shared" si="77"/>
        <v>1499.38</v>
      </c>
      <c r="X508" s="13">
        <f t="shared" si="78"/>
        <v>0</v>
      </c>
      <c r="Y508" s="44">
        <f t="shared" si="79"/>
        <v>0</v>
      </c>
      <c r="Z508" s="44">
        <f t="shared" si="80"/>
        <v>1499.38</v>
      </c>
      <c r="AA508" s="44">
        <f t="shared" si="81"/>
        <v>0</v>
      </c>
      <c r="AB508" s="44">
        <f t="shared" si="83"/>
        <v>0</v>
      </c>
      <c r="AC508" s="44">
        <f t="shared" si="82"/>
        <v>1499.38</v>
      </c>
      <c r="AD508" s="44">
        <f t="shared" si="84"/>
        <v>0</v>
      </c>
      <c r="AE508" s="1" t="s">
        <v>21</v>
      </c>
    </row>
    <row r="509" spans="1:35" x14ac:dyDescent="0.25">
      <c r="A509" s="1">
        <v>9</v>
      </c>
      <c r="B509" s="1" t="s">
        <v>522</v>
      </c>
      <c r="C509" s="1" t="s">
        <v>406</v>
      </c>
      <c r="D509" s="4">
        <v>38092</v>
      </c>
      <c r="E509" s="13">
        <v>110</v>
      </c>
      <c r="F509" s="1" t="s">
        <v>519</v>
      </c>
      <c r="G509" s="1" t="s">
        <v>19</v>
      </c>
      <c r="H509" s="1">
        <v>5</v>
      </c>
      <c r="I509" s="2">
        <v>110</v>
      </c>
      <c r="J509" s="2">
        <v>0</v>
      </c>
      <c r="K509" s="2">
        <v>110</v>
      </c>
      <c r="L509" s="13">
        <v>0</v>
      </c>
      <c r="M509" s="2">
        <v>0</v>
      </c>
      <c r="N509" s="2">
        <v>110</v>
      </c>
      <c r="O509" s="13">
        <v>0</v>
      </c>
      <c r="P509" s="2">
        <v>0</v>
      </c>
      <c r="Q509" s="2">
        <v>110</v>
      </c>
      <c r="R509" s="13">
        <v>0</v>
      </c>
      <c r="T509" s="2">
        <v>110</v>
      </c>
      <c r="U509" s="13">
        <v>0</v>
      </c>
      <c r="V509" s="2">
        <f t="shared" si="76"/>
        <v>0</v>
      </c>
      <c r="W509" s="2">
        <f t="shared" si="77"/>
        <v>110</v>
      </c>
      <c r="X509" s="13">
        <f t="shared" si="78"/>
        <v>0</v>
      </c>
      <c r="Y509" s="44">
        <f t="shared" si="79"/>
        <v>0</v>
      </c>
      <c r="Z509" s="44">
        <f t="shared" si="80"/>
        <v>110</v>
      </c>
      <c r="AA509" s="44">
        <f t="shared" si="81"/>
        <v>0</v>
      </c>
      <c r="AB509" s="44">
        <f t="shared" si="83"/>
        <v>0</v>
      </c>
      <c r="AC509" s="44">
        <f t="shared" si="82"/>
        <v>110</v>
      </c>
      <c r="AD509" s="44">
        <f t="shared" si="84"/>
        <v>0</v>
      </c>
      <c r="AE509" s="1" t="s">
        <v>21</v>
      </c>
    </row>
    <row r="510" spans="1:35" x14ac:dyDescent="0.25">
      <c r="A510" s="1">
        <v>9</v>
      </c>
      <c r="B510" s="1" t="s">
        <v>523</v>
      </c>
      <c r="C510" s="1" t="s">
        <v>406</v>
      </c>
      <c r="D510" s="4">
        <v>38092</v>
      </c>
      <c r="E510" s="13">
        <v>360.62</v>
      </c>
      <c r="F510" s="1" t="s">
        <v>519</v>
      </c>
      <c r="G510" s="1" t="s">
        <v>19</v>
      </c>
      <c r="H510" s="1">
        <v>20</v>
      </c>
      <c r="I510" s="2">
        <v>202.84</v>
      </c>
      <c r="J510" s="2">
        <v>18.03</v>
      </c>
      <c r="K510" s="2">
        <v>220.87</v>
      </c>
      <c r="L510" s="13">
        <v>139.75</v>
      </c>
      <c r="M510" s="2">
        <v>139.75</v>
      </c>
      <c r="N510" s="2">
        <v>360.62</v>
      </c>
      <c r="O510" s="13">
        <v>0</v>
      </c>
      <c r="P510" s="2">
        <v>0</v>
      </c>
      <c r="Q510" s="2">
        <v>360.62</v>
      </c>
      <c r="R510" s="13">
        <v>0</v>
      </c>
      <c r="T510" s="2">
        <v>360.62</v>
      </c>
      <c r="U510" s="13">
        <v>0</v>
      </c>
      <c r="V510" s="2">
        <f t="shared" si="76"/>
        <v>0</v>
      </c>
      <c r="W510" s="2">
        <f t="shared" si="77"/>
        <v>360.62</v>
      </c>
      <c r="X510" s="13">
        <f t="shared" si="78"/>
        <v>0</v>
      </c>
      <c r="Y510" s="44">
        <f t="shared" si="79"/>
        <v>0</v>
      </c>
      <c r="Z510" s="44">
        <f t="shared" si="80"/>
        <v>360.62</v>
      </c>
      <c r="AA510" s="44">
        <f t="shared" si="81"/>
        <v>0</v>
      </c>
      <c r="AB510" s="44">
        <f t="shared" si="83"/>
        <v>0</v>
      </c>
      <c r="AC510" s="44">
        <f t="shared" si="82"/>
        <v>360.62</v>
      </c>
      <c r="AD510" s="44">
        <f t="shared" si="84"/>
        <v>0</v>
      </c>
      <c r="AE510" s="1" t="s">
        <v>21</v>
      </c>
    </row>
    <row r="511" spans="1:35" x14ac:dyDescent="0.25">
      <c r="A511" s="1">
        <v>9</v>
      </c>
      <c r="B511" s="1" t="s">
        <v>525</v>
      </c>
      <c r="C511" s="1" t="s">
        <v>406</v>
      </c>
      <c r="D511" s="4">
        <v>38120</v>
      </c>
      <c r="E511" s="13">
        <v>2179.33</v>
      </c>
      <c r="F511" s="1" t="s">
        <v>524</v>
      </c>
      <c r="G511" s="1" t="s">
        <v>19</v>
      </c>
      <c r="H511" s="1">
        <v>15</v>
      </c>
      <c r="I511" s="2">
        <v>1622.4</v>
      </c>
      <c r="J511" s="2">
        <v>145.29</v>
      </c>
      <c r="K511" s="2">
        <v>1767.69</v>
      </c>
      <c r="L511" s="13">
        <v>411.63999999999987</v>
      </c>
      <c r="M511" s="2">
        <v>411.64</v>
      </c>
      <c r="N511" s="2">
        <v>2179.33</v>
      </c>
      <c r="O511" s="13">
        <v>0</v>
      </c>
      <c r="P511" s="2">
        <v>0</v>
      </c>
      <c r="Q511" s="2">
        <v>2179.33</v>
      </c>
      <c r="R511" s="13">
        <v>0</v>
      </c>
      <c r="T511" s="2">
        <v>2179.33</v>
      </c>
      <c r="U511" s="13">
        <v>0</v>
      </c>
      <c r="V511" s="2">
        <f t="shared" si="76"/>
        <v>0</v>
      </c>
      <c r="W511" s="2">
        <f t="shared" si="77"/>
        <v>2179.33</v>
      </c>
      <c r="X511" s="13">
        <f t="shared" si="78"/>
        <v>0</v>
      </c>
      <c r="Y511" s="44">
        <f t="shared" si="79"/>
        <v>0</v>
      </c>
      <c r="Z511" s="44">
        <f t="shared" si="80"/>
        <v>2179.33</v>
      </c>
      <c r="AA511" s="44">
        <f t="shared" si="81"/>
        <v>0</v>
      </c>
      <c r="AB511" s="44">
        <f t="shared" si="83"/>
        <v>0</v>
      </c>
      <c r="AC511" s="44">
        <f t="shared" si="82"/>
        <v>2179.33</v>
      </c>
      <c r="AD511" s="44">
        <f t="shared" si="84"/>
        <v>0</v>
      </c>
      <c r="AE511" s="1" t="s">
        <v>21</v>
      </c>
    </row>
    <row r="512" spans="1:35" x14ac:dyDescent="0.25">
      <c r="A512" s="1">
        <v>9</v>
      </c>
      <c r="B512" s="1" t="s">
        <v>526</v>
      </c>
      <c r="C512" s="1" t="s">
        <v>406</v>
      </c>
      <c r="D512" s="4">
        <v>38120</v>
      </c>
      <c r="E512" s="13">
        <v>1506.94</v>
      </c>
      <c r="F512" s="1" t="s">
        <v>524</v>
      </c>
      <c r="G512" s="1" t="s">
        <v>19</v>
      </c>
      <c r="H512" s="1">
        <v>15</v>
      </c>
      <c r="I512" s="2">
        <v>1121.8</v>
      </c>
      <c r="J512" s="2">
        <v>100.46</v>
      </c>
      <c r="K512" s="2">
        <v>1222.26</v>
      </c>
      <c r="L512" s="13">
        <v>284.68000000000006</v>
      </c>
      <c r="M512" s="2">
        <v>284.68000000000018</v>
      </c>
      <c r="N512" s="2">
        <v>1506.94</v>
      </c>
      <c r="O512" s="13">
        <v>0</v>
      </c>
      <c r="P512" s="2">
        <v>0</v>
      </c>
      <c r="Q512" s="2">
        <v>1506.94</v>
      </c>
      <c r="R512" s="13">
        <v>0</v>
      </c>
      <c r="T512" s="2">
        <v>1506.94</v>
      </c>
      <c r="U512" s="13">
        <v>0</v>
      </c>
      <c r="V512" s="2">
        <f t="shared" si="76"/>
        <v>0</v>
      </c>
      <c r="W512" s="2">
        <f t="shared" si="77"/>
        <v>1506.94</v>
      </c>
      <c r="X512" s="13">
        <f t="shared" si="78"/>
        <v>0</v>
      </c>
      <c r="Y512" s="44">
        <f t="shared" si="79"/>
        <v>0</v>
      </c>
      <c r="Z512" s="44">
        <f t="shared" si="80"/>
        <v>1506.94</v>
      </c>
      <c r="AA512" s="44">
        <f t="shared" si="81"/>
        <v>0</v>
      </c>
      <c r="AB512" s="44">
        <f t="shared" si="83"/>
        <v>0</v>
      </c>
      <c r="AC512" s="44">
        <f t="shared" si="82"/>
        <v>1506.94</v>
      </c>
      <c r="AD512" s="44">
        <f t="shared" si="84"/>
        <v>0</v>
      </c>
      <c r="AE512" s="1" t="s">
        <v>21</v>
      </c>
    </row>
    <row r="513" spans="1:31" x14ac:dyDescent="0.25">
      <c r="A513" s="1">
        <v>9</v>
      </c>
      <c r="B513" s="1" t="s">
        <v>528</v>
      </c>
      <c r="C513" s="1" t="s">
        <v>406</v>
      </c>
      <c r="D513" s="4">
        <v>38120</v>
      </c>
      <c r="E513" s="13">
        <v>9348.4500000000007</v>
      </c>
      <c r="F513" s="1" t="s">
        <v>527</v>
      </c>
      <c r="G513" s="1" t="s">
        <v>19</v>
      </c>
      <c r="H513" s="1">
        <v>15</v>
      </c>
      <c r="I513" s="2">
        <v>6959.4</v>
      </c>
      <c r="J513" s="2">
        <v>623.23</v>
      </c>
      <c r="K513" s="2">
        <v>7582.6299999999992</v>
      </c>
      <c r="L513" s="13">
        <v>1765.8200000000015</v>
      </c>
      <c r="M513" s="2">
        <v>1765.820000000002</v>
      </c>
      <c r="N513" s="2">
        <v>9348.4500000000007</v>
      </c>
      <c r="O513" s="13">
        <v>0</v>
      </c>
      <c r="P513" s="2">
        <v>0</v>
      </c>
      <c r="Q513" s="2">
        <v>9348.4500000000007</v>
      </c>
      <c r="R513" s="13">
        <v>0</v>
      </c>
      <c r="T513" s="2">
        <v>9348.4500000000007</v>
      </c>
      <c r="U513" s="13">
        <v>0</v>
      </c>
      <c r="V513" s="2">
        <f t="shared" si="76"/>
        <v>0</v>
      </c>
      <c r="W513" s="2">
        <f t="shared" si="77"/>
        <v>9348.4500000000007</v>
      </c>
      <c r="X513" s="13">
        <f t="shared" si="78"/>
        <v>0</v>
      </c>
      <c r="Y513" s="44">
        <f t="shared" si="79"/>
        <v>0</v>
      </c>
      <c r="Z513" s="44">
        <f t="shared" si="80"/>
        <v>9348.4500000000007</v>
      </c>
      <c r="AA513" s="44">
        <f t="shared" si="81"/>
        <v>0</v>
      </c>
      <c r="AB513" s="44">
        <f t="shared" si="83"/>
        <v>0</v>
      </c>
      <c r="AC513" s="44">
        <f t="shared" si="82"/>
        <v>9348.4500000000007</v>
      </c>
      <c r="AD513" s="44">
        <f t="shared" si="84"/>
        <v>0</v>
      </c>
      <c r="AE513" s="1" t="s">
        <v>92</v>
      </c>
    </row>
    <row r="514" spans="1:31" x14ac:dyDescent="0.25">
      <c r="A514" s="1">
        <v>9</v>
      </c>
      <c r="B514" s="1" t="s">
        <v>530</v>
      </c>
      <c r="C514" s="1" t="s">
        <v>406</v>
      </c>
      <c r="D514" s="4">
        <v>38120</v>
      </c>
      <c r="E514" s="13">
        <v>2947.82</v>
      </c>
      <c r="F514" s="1" t="s">
        <v>529</v>
      </c>
      <c r="G514" s="1" t="s">
        <v>19</v>
      </c>
      <c r="H514" s="1">
        <v>15</v>
      </c>
      <c r="I514" s="2">
        <v>2194.4699999999998</v>
      </c>
      <c r="J514" s="2">
        <v>196.52</v>
      </c>
      <c r="K514" s="2">
        <v>2390.9899999999998</v>
      </c>
      <c r="L514" s="13">
        <v>556.83000000000038</v>
      </c>
      <c r="M514" s="2">
        <v>556.83000000000061</v>
      </c>
      <c r="N514" s="2">
        <v>2947.8200000000006</v>
      </c>
      <c r="O514" s="13">
        <v>0</v>
      </c>
      <c r="P514" s="2">
        <v>0</v>
      </c>
      <c r="Q514" s="2">
        <v>2947.8200000000006</v>
      </c>
      <c r="R514" s="13">
        <v>0</v>
      </c>
      <c r="T514" s="2">
        <v>2947.8200000000006</v>
      </c>
      <c r="U514" s="13">
        <v>0</v>
      </c>
      <c r="V514" s="2">
        <f t="shared" si="76"/>
        <v>0</v>
      </c>
      <c r="W514" s="2">
        <f t="shared" si="77"/>
        <v>2947.8200000000006</v>
      </c>
      <c r="X514" s="13">
        <f t="shared" si="78"/>
        <v>0</v>
      </c>
      <c r="Y514" s="44">
        <f t="shared" si="79"/>
        <v>0</v>
      </c>
      <c r="Z514" s="44">
        <f t="shared" si="80"/>
        <v>2947.8200000000006</v>
      </c>
      <c r="AA514" s="44">
        <f t="shared" si="81"/>
        <v>0</v>
      </c>
      <c r="AB514" s="44">
        <f t="shared" si="83"/>
        <v>0</v>
      </c>
      <c r="AC514" s="44">
        <f t="shared" si="82"/>
        <v>2947.8200000000006</v>
      </c>
      <c r="AD514" s="44">
        <f t="shared" si="84"/>
        <v>0</v>
      </c>
      <c r="AE514" s="1" t="s">
        <v>92</v>
      </c>
    </row>
    <row r="515" spans="1:31" x14ac:dyDescent="0.25">
      <c r="A515" s="1">
        <v>9</v>
      </c>
      <c r="B515" s="1" t="s">
        <v>532</v>
      </c>
      <c r="C515" s="1" t="s">
        <v>406</v>
      </c>
      <c r="D515" s="4">
        <v>38120</v>
      </c>
      <c r="E515" s="13">
        <v>2053.4699999999998</v>
      </c>
      <c r="F515" s="1" t="s">
        <v>531</v>
      </c>
      <c r="G515" s="1" t="s">
        <v>19</v>
      </c>
      <c r="H515" s="1">
        <v>15</v>
      </c>
      <c r="I515" s="2">
        <v>1528.72</v>
      </c>
      <c r="J515" s="2">
        <v>136.9</v>
      </c>
      <c r="K515" s="2">
        <v>1665.6200000000001</v>
      </c>
      <c r="L515" s="13">
        <v>387.84999999999968</v>
      </c>
      <c r="M515" s="2">
        <v>387.8499999999998</v>
      </c>
      <c r="N515" s="2">
        <v>2053.4699999999998</v>
      </c>
      <c r="O515" s="13">
        <v>0</v>
      </c>
      <c r="P515" s="2">
        <v>0</v>
      </c>
      <c r="Q515" s="2">
        <v>2053.4699999999998</v>
      </c>
      <c r="R515" s="13">
        <v>0</v>
      </c>
      <c r="T515" s="2">
        <v>2053.4699999999998</v>
      </c>
      <c r="U515" s="13">
        <v>0</v>
      </c>
      <c r="V515" s="2">
        <f t="shared" si="76"/>
        <v>0</v>
      </c>
      <c r="W515" s="2">
        <f t="shared" si="77"/>
        <v>2053.4699999999998</v>
      </c>
      <c r="X515" s="13">
        <f t="shared" si="78"/>
        <v>0</v>
      </c>
      <c r="Y515" s="44">
        <f t="shared" si="79"/>
        <v>0</v>
      </c>
      <c r="Z515" s="44">
        <f t="shared" si="80"/>
        <v>2053.4699999999998</v>
      </c>
      <c r="AA515" s="44">
        <f t="shared" si="81"/>
        <v>0</v>
      </c>
      <c r="AB515" s="44">
        <f t="shared" si="83"/>
        <v>0</v>
      </c>
      <c r="AC515" s="44">
        <f t="shared" si="82"/>
        <v>2053.4699999999998</v>
      </c>
      <c r="AD515" s="44">
        <f t="shared" si="84"/>
        <v>0</v>
      </c>
      <c r="AE515" s="1" t="s">
        <v>92</v>
      </c>
    </row>
    <row r="516" spans="1:31" x14ac:dyDescent="0.25">
      <c r="A516" s="1">
        <v>9</v>
      </c>
      <c r="B516" s="1" t="s">
        <v>534</v>
      </c>
      <c r="C516" s="1" t="s">
        <v>406</v>
      </c>
      <c r="D516" s="4">
        <v>38120</v>
      </c>
      <c r="E516" s="13">
        <v>987.84</v>
      </c>
      <c r="F516" s="1" t="s">
        <v>533</v>
      </c>
      <c r="G516" s="1" t="s">
        <v>19</v>
      </c>
      <c r="H516" s="1">
        <v>5</v>
      </c>
      <c r="I516" s="2">
        <v>987.84</v>
      </c>
      <c r="J516" s="2">
        <v>0</v>
      </c>
      <c r="K516" s="2">
        <v>987.84</v>
      </c>
      <c r="L516" s="13">
        <v>0</v>
      </c>
      <c r="M516" s="2">
        <v>0</v>
      </c>
      <c r="N516" s="2">
        <v>987.84</v>
      </c>
      <c r="O516" s="13">
        <v>0</v>
      </c>
      <c r="P516" s="2">
        <v>0</v>
      </c>
      <c r="Q516" s="2">
        <v>987.84</v>
      </c>
      <c r="R516" s="13">
        <v>0</v>
      </c>
      <c r="T516" s="2">
        <v>987.84</v>
      </c>
      <c r="U516" s="13">
        <v>0</v>
      </c>
      <c r="V516" s="2">
        <f t="shared" si="76"/>
        <v>0</v>
      </c>
      <c r="W516" s="2">
        <f t="shared" si="77"/>
        <v>987.84</v>
      </c>
      <c r="X516" s="13">
        <f t="shared" si="78"/>
        <v>0</v>
      </c>
      <c r="Y516" s="44">
        <f t="shared" si="79"/>
        <v>0</v>
      </c>
      <c r="Z516" s="44">
        <f t="shared" si="80"/>
        <v>987.84</v>
      </c>
      <c r="AA516" s="44">
        <f t="shared" si="81"/>
        <v>0</v>
      </c>
      <c r="AB516" s="44">
        <f t="shared" si="83"/>
        <v>0</v>
      </c>
      <c r="AC516" s="44">
        <f t="shared" si="82"/>
        <v>987.84</v>
      </c>
      <c r="AD516" s="44">
        <f t="shared" si="84"/>
        <v>0</v>
      </c>
      <c r="AE516" s="1" t="s">
        <v>21</v>
      </c>
    </row>
    <row r="517" spans="1:31" x14ac:dyDescent="0.25">
      <c r="A517" s="1">
        <v>9</v>
      </c>
      <c r="B517" s="1" t="s">
        <v>535</v>
      </c>
      <c r="C517" s="1" t="s">
        <v>406</v>
      </c>
      <c r="D517" s="4">
        <v>38120</v>
      </c>
      <c r="E517" s="13">
        <v>109.63</v>
      </c>
      <c r="F517" s="1" t="s">
        <v>533</v>
      </c>
      <c r="G517" s="1" t="s">
        <v>19</v>
      </c>
      <c r="H517" s="1">
        <v>5</v>
      </c>
      <c r="I517" s="2">
        <v>109.63</v>
      </c>
      <c r="J517" s="2">
        <v>0</v>
      </c>
      <c r="K517" s="2">
        <v>109.63</v>
      </c>
      <c r="L517" s="13">
        <v>0</v>
      </c>
      <c r="M517" s="2">
        <v>0</v>
      </c>
      <c r="N517" s="2">
        <v>109.63</v>
      </c>
      <c r="O517" s="13">
        <v>0</v>
      </c>
      <c r="P517" s="2">
        <v>0</v>
      </c>
      <c r="Q517" s="2">
        <v>109.63</v>
      </c>
      <c r="R517" s="13">
        <v>0</v>
      </c>
      <c r="T517" s="2">
        <v>109.63</v>
      </c>
      <c r="U517" s="13">
        <v>0</v>
      </c>
      <c r="V517" s="2">
        <f t="shared" si="76"/>
        <v>0</v>
      </c>
      <c r="W517" s="2">
        <f t="shared" si="77"/>
        <v>109.63</v>
      </c>
      <c r="X517" s="13">
        <f t="shared" si="78"/>
        <v>0</v>
      </c>
      <c r="Y517" s="44">
        <f t="shared" si="79"/>
        <v>0</v>
      </c>
      <c r="Z517" s="44">
        <f t="shared" si="80"/>
        <v>109.63</v>
      </c>
      <c r="AA517" s="44">
        <f t="shared" si="81"/>
        <v>0</v>
      </c>
      <c r="AB517" s="44">
        <f t="shared" si="83"/>
        <v>0</v>
      </c>
      <c r="AC517" s="44">
        <f t="shared" si="82"/>
        <v>109.63</v>
      </c>
      <c r="AD517" s="44">
        <f t="shared" si="84"/>
        <v>0</v>
      </c>
      <c r="AE517" s="1" t="s">
        <v>21</v>
      </c>
    </row>
    <row r="518" spans="1:31" x14ac:dyDescent="0.25">
      <c r="A518" s="1">
        <v>9</v>
      </c>
      <c r="B518" s="1" t="s">
        <v>536</v>
      </c>
      <c r="C518" s="1" t="s">
        <v>406</v>
      </c>
      <c r="D518" s="4">
        <v>38120</v>
      </c>
      <c r="E518" s="13">
        <v>76.599999999999994</v>
      </c>
      <c r="F518" s="1" t="s">
        <v>533</v>
      </c>
      <c r="G518" s="1" t="s">
        <v>19</v>
      </c>
      <c r="H518" s="1">
        <v>5</v>
      </c>
      <c r="I518" s="2">
        <v>76.599999999999994</v>
      </c>
      <c r="J518" s="2">
        <v>0</v>
      </c>
      <c r="K518" s="2">
        <v>76.599999999999994</v>
      </c>
      <c r="L518" s="13">
        <v>0</v>
      </c>
      <c r="M518" s="2">
        <v>0</v>
      </c>
      <c r="N518" s="2">
        <v>76.599999999999994</v>
      </c>
      <c r="O518" s="13">
        <v>0</v>
      </c>
      <c r="P518" s="2">
        <v>0</v>
      </c>
      <c r="Q518" s="2">
        <v>76.599999999999994</v>
      </c>
      <c r="R518" s="13">
        <v>0</v>
      </c>
      <c r="T518" s="2">
        <v>76.599999999999994</v>
      </c>
      <c r="U518" s="13">
        <v>0</v>
      </c>
      <c r="V518" s="2">
        <f t="shared" si="76"/>
        <v>0</v>
      </c>
      <c r="W518" s="2">
        <f t="shared" si="77"/>
        <v>76.599999999999994</v>
      </c>
      <c r="X518" s="13">
        <f t="shared" si="78"/>
        <v>0</v>
      </c>
      <c r="Y518" s="44">
        <f t="shared" si="79"/>
        <v>0</v>
      </c>
      <c r="Z518" s="44">
        <f t="shared" si="80"/>
        <v>76.599999999999994</v>
      </c>
      <c r="AA518" s="44">
        <f t="shared" si="81"/>
        <v>0</v>
      </c>
      <c r="AB518" s="44">
        <f t="shared" si="83"/>
        <v>0</v>
      </c>
      <c r="AC518" s="44">
        <f t="shared" si="82"/>
        <v>76.599999999999994</v>
      </c>
      <c r="AD518" s="44">
        <f t="shared" si="84"/>
        <v>0</v>
      </c>
      <c r="AE518" s="1" t="s">
        <v>21</v>
      </c>
    </row>
    <row r="519" spans="1:31" x14ac:dyDescent="0.25">
      <c r="A519" s="1">
        <v>9</v>
      </c>
      <c r="B519" s="1" t="s">
        <v>538</v>
      </c>
      <c r="C519" s="1" t="s">
        <v>406</v>
      </c>
      <c r="D519" s="4">
        <v>38145</v>
      </c>
      <c r="E519" s="13">
        <v>5065</v>
      </c>
      <c r="F519" s="1" t="s">
        <v>537</v>
      </c>
      <c r="G519" s="1" t="s">
        <v>19</v>
      </c>
      <c r="H519" s="1">
        <v>8</v>
      </c>
      <c r="I519" s="2">
        <v>5065</v>
      </c>
      <c r="J519" s="2">
        <v>0</v>
      </c>
      <c r="K519" s="2">
        <v>5065</v>
      </c>
      <c r="L519" s="13">
        <v>0</v>
      </c>
      <c r="M519" s="2">
        <v>0</v>
      </c>
      <c r="N519" s="2">
        <v>5065</v>
      </c>
      <c r="O519" s="13">
        <v>0</v>
      </c>
      <c r="P519" s="2">
        <v>0</v>
      </c>
      <c r="Q519" s="2">
        <v>5065</v>
      </c>
      <c r="R519" s="13">
        <v>0</v>
      </c>
      <c r="T519" s="2">
        <v>5065</v>
      </c>
      <c r="U519" s="13">
        <v>0</v>
      </c>
      <c r="V519" s="2">
        <f t="shared" si="76"/>
        <v>0</v>
      </c>
      <c r="W519" s="2">
        <f t="shared" si="77"/>
        <v>5065</v>
      </c>
      <c r="X519" s="13">
        <f t="shared" si="78"/>
        <v>0</v>
      </c>
      <c r="Y519" s="44">
        <f t="shared" si="79"/>
        <v>0</v>
      </c>
      <c r="Z519" s="44">
        <f t="shared" si="80"/>
        <v>5065</v>
      </c>
      <c r="AA519" s="44">
        <f t="shared" si="81"/>
        <v>0</v>
      </c>
      <c r="AB519" s="44">
        <f t="shared" si="83"/>
        <v>0</v>
      </c>
      <c r="AC519" s="44">
        <f t="shared" si="82"/>
        <v>5065</v>
      </c>
      <c r="AD519" s="44">
        <f t="shared" si="84"/>
        <v>0</v>
      </c>
      <c r="AE519" s="1" t="s">
        <v>21</v>
      </c>
    </row>
    <row r="520" spans="1:31" s="60" customFormat="1" x14ac:dyDescent="0.25">
      <c r="A520" s="60">
        <v>9</v>
      </c>
      <c r="B520" s="60" t="s">
        <v>539</v>
      </c>
      <c r="C520" s="60" t="s">
        <v>406</v>
      </c>
      <c r="D520" s="61">
        <v>38145</v>
      </c>
      <c r="E520" s="62">
        <v>26000</v>
      </c>
      <c r="F520" s="60" t="s">
        <v>537</v>
      </c>
      <c r="G520" s="60" t="s">
        <v>19</v>
      </c>
      <c r="H520" s="60">
        <v>8</v>
      </c>
      <c r="I520" s="63">
        <v>26000</v>
      </c>
      <c r="J520" s="63">
        <v>0</v>
      </c>
      <c r="K520" s="63">
        <v>26000</v>
      </c>
      <c r="L520" s="62">
        <v>0</v>
      </c>
      <c r="M520" s="63">
        <v>0</v>
      </c>
      <c r="N520" s="63">
        <v>26000</v>
      </c>
      <c r="O520" s="62">
        <v>0</v>
      </c>
      <c r="P520" s="63">
        <v>0</v>
      </c>
      <c r="Q520" s="63">
        <v>26000</v>
      </c>
      <c r="R520" s="62">
        <v>0</v>
      </c>
      <c r="S520" s="63"/>
      <c r="T520" s="63">
        <v>26000</v>
      </c>
      <c r="U520" s="62">
        <v>0</v>
      </c>
      <c r="V520" s="63">
        <f t="shared" si="76"/>
        <v>0</v>
      </c>
      <c r="W520" s="63">
        <f t="shared" si="77"/>
        <v>26000</v>
      </c>
      <c r="X520" s="62">
        <f t="shared" si="78"/>
        <v>0</v>
      </c>
      <c r="Y520" s="64">
        <f t="shared" si="79"/>
        <v>0</v>
      </c>
      <c r="Z520" s="64">
        <f t="shared" si="80"/>
        <v>26000</v>
      </c>
      <c r="AA520" s="64">
        <f t="shared" si="81"/>
        <v>0</v>
      </c>
      <c r="AB520" s="44">
        <f t="shared" si="83"/>
        <v>0</v>
      </c>
      <c r="AC520" s="44">
        <f t="shared" si="82"/>
        <v>26000</v>
      </c>
      <c r="AD520" s="44">
        <f t="shared" si="84"/>
        <v>0</v>
      </c>
      <c r="AE520" s="60" t="s">
        <v>21</v>
      </c>
    </row>
    <row r="521" spans="1:31" x14ac:dyDescent="0.25">
      <c r="A521" s="1">
        <v>9</v>
      </c>
      <c r="B521" s="1" t="s">
        <v>540</v>
      </c>
      <c r="C521" s="1" t="s">
        <v>406</v>
      </c>
      <c r="D521" s="4">
        <v>38147</v>
      </c>
      <c r="E521" s="13">
        <v>3402.68</v>
      </c>
      <c r="F521" s="1" t="s">
        <v>524</v>
      </c>
      <c r="G521" s="1" t="s">
        <v>19</v>
      </c>
      <c r="H521" s="1">
        <v>15</v>
      </c>
      <c r="I521" s="2">
        <v>2514.25</v>
      </c>
      <c r="J521" s="2">
        <v>226.85</v>
      </c>
      <c r="K521" s="2">
        <v>2741.1</v>
      </c>
      <c r="L521" s="13">
        <v>661.57999999999993</v>
      </c>
      <c r="M521" s="2">
        <v>661.58</v>
      </c>
      <c r="N521" s="2">
        <v>3402.68</v>
      </c>
      <c r="O521" s="13">
        <v>0</v>
      </c>
      <c r="P521" s="2">
        <v>0</v>
      </c>
      <c r="Q521" s="2">
        <v>3402.68</v>
      </c>
      <c r="R521" s="13">
        <v>0</v>
      </c>
      <c r="T521" s="2">
        <v>3402.68</v>
      </c>
      <c r="U521" s="13">
        <v>0</v>
      </c>
      <c r="V521" s="2">
        <f t="shared" si="76"/>
        <v>0</v>
      </c>
      <c r="W521" s="2">
        <f t="shared" si="77"/>
        <v>3402.68</v>
      </c>
      <c r="X521" s="13">
        <f t="shared" si="78"/>
        <v>0</v>
      </c>
      <c r="Y521" s="44">
        <f t="shared" ref="Y521:Y578" si="85">IF(W521&gt;=E521, 0, ((E521/H521)/12*12))</f>
        <v>0</v>
      </c>
      <c r="Z521" s="44">
        <f t="shared" ref="Z521:Z578" si="86">W521+Y521</f>
        <v>3402.68</v>
      </c>
      <c r="AA521" s="44">
        <f t="shared" ref="AA521:AA578" si="87">E521-Z521</f>
        <v>0</v>
      </c>
      <c r="AB521" s="44">
        <f t="shared" si="83"/>
        <v>0</v>
      </c>
      <c r="AC521" s="44">
        <f t="shared" si="82"/>
        <v>3402.68</v>
      </c>
      <c r="AD521" s="44">
        <f t="shared" si="84"/>
        <v>0</v>
      </c>
      <c r="AE521" s="1" t="s">
        <v>21</v>
      </c>
    </row>
    <row r="522" spans="1:31" x14ac:dyDescent="0.25">
      <c r="A522" s="1">
        <v>9</v>
      </c>
      <c r="B522" s="1" t="s">
        <v>541</v>
      </c>
      <c r="C522" s="1" t="s">
        <v>406</v>
      </c>
      <c r="D522" s="4">
        <v>38147</v>
      </c>
      <c r="E522" s="13">
        <v>17736.150000000001</v>
      </c>
      <c r="F522" s="1" t="s">
        <v>524</v>
      </c>
      <c r="G522" s="1" t="s">
        <v>19</v>
      </c>
      <c r="H522" s="1">
        <v>15</v>
      </c>
      <c r="I522" s="2">
        <v>13105.04</v>
      </c>
      <c r="J522" s="2">
        <v>1182.4100000000001</v>
      </c>
      <c r="K522" s="2">
        <v>14287.45</v>
      </c>
      <c r="L522" s="13">
        <v>3448.7000000000007</v>
      </c>
      <c r="M522" s="2">
        <v>3448.7000000000007</v>
      </c>
      <c r="N522" s="2">
        <v>17736.150000000001</v>
      </c>
      <c r="O522" s="13">
        <v>0</v>
      </c>
      <c r="P522" s="2">
        <v>0</v>
      </c>
      <c r="Q522" s="2">
        <v>17736.150000000001</v>
      </c>
      <c r="R522" s="13">
        <v>0</v>
      </c>
      <c r="T522" s="2">
        <v>17736.150000000001</v>
      </c>
      <c r="U522" s="13">
        <v>0</v>
      </c>
      <c r="V522" s="2">
        <f t="shared" ref="V522:V579" si="88">IF(T522&gt;=E522, 0, ((E522/H522)/12*12))</f>
        <v>0</v>
      </c>
      <c r="W522" s="2">
        <f t="shared" ref="W522:W579" si="89">T522+V522</f>
        <v>17736.150000000001</v>
      </c>
      <c r="X522" s="13">
        <f t="shared" ref="X522:X579" si="90">E522-W522</f>
        <v>0</v>
      </c>
      <c r="Y522" s="44">
        <f t="shared" si="85"/>
        <v>0</v>
      </c>
      <c r="Z522" s="44">
        <f t="shared" si="86"/>
        <v>17736.150000000001</v>
      </c>
      <c r="AA522" s="44">
        <f t="shared" si="87"/>
        <v>0</v>
      </c>
      <c r="AB522" s="44">
        <f t="shared" si="83"/>
        <v>0</v>
      </c>
      <c r="AC522" s="44">
        <f t="shared" si="82"/>
        <v>17736.150000000001</v>
      </c>
      <c r="AD522" s="44">
        <f t="shared" si="84"/>
        <v>0</v>
      </c>
      <c r="AE522" s="1" t="s">
        <v>21</v>
      </c>
    </row>
    <row r="523" spans="1:31" x14ac:dyDescent="0.25">
      <c r="A523" s="1">
        <v>9</v>
      </c>
      <c r="B523" s="1" t="s">
        <v>542</v>
      </c>
      <c r="C523" s="1" t="s">
        <v>406</v>
      </c>
      <c r="D523" s="4">
        <v>38147</v>
      </c>
      <c r="E523" s="13">
        <v>1076.71</v>
      </c>
      <c r="F523" s="1" t="s">
        <v>524</v>
      </c>
      <c r="G523" s="1" t="s">
        <v>19</v>
      </c>
      <c r="H523" s="1">
        <v>5</v>
      </c>
      <c r="I523" s="2">
        <v>1076.71</v>
      </c>
      <c r="J523" s="2">
        <v>0</v>
      </c>
      <c r="K523" s="2">
        <v>1076.71</v>
      </c>
      <c r="L523" s="13">
        <v>0</v>
      </c>
      <c r="M523" s="2">
        <v>0</v>
      </c>
      <c r="N523" s="2">
        <v>1076.71</v>
      </c>
      <c r="O523" s="13">
        <v>0</v>
      </c>
      <c r="P523" s="2">
        <v>0</v>
      </c>
      <c r="Q523" s="2">
        <v>1076.71</v>
      </c>
      <c r="R523" s="13">
        <v>0</v>
      </c>
      <c r="T523" s="2">
        <v>1076.71</v>
      </c>
      <c r="U523" s="13">
        <v>0</v>
      </c>
      <c r="V523" s="2">
        <f t="shared" si="88"/>
        <v>0</v>
      </c>
      <c r="W523" s="2">
        <f t="shared" si="89"/>
        <v>1076.71</v>
      </c>
      <c r="X523" s="13">
        <f t="shared" si="90"/>
        <v>0</v>
      </c>
      <c r="Y523" s="44">
        <f t="shared" si="85"/>
        <v>0</v>
      </c>
      <c r="Z523" s="44">
        <f t="shared" si="86"/>
        <v>1076.71</v>
      </c>
      <c r="AA523" s="44">
        <f t="shared" si="87"/>
        <v>0</v>
      </c>
      <c r="AB523" s="44">
        <f t="shared" si="83"/>
        <v>0</v>
      </c>
      <c r="AC523" s="44">
        <f t="shared" si="82"/>
        <v>1076.71</v>
      </c>
      <c r="AD523" s="44">
        <f t="shared" si="84"/>
        <v>0</v>
      </c>
      <c r="AE523" s="1" t="s">
        <v>21</v>
      </c>
    </row>
    <row r="524" spans="1:31" x14ac:dyDescent="0.25">
      <c r="A524" s="1">
        <v>9</v>
      </c>
      <c r="B524" s="1" t="s">
        <v>543</v>
      </c>
      <c r="C524" s="1" t="s">
        <v>406</v>
      </c>
      <c r="D524" s="4">
        <v>38147</v>
      </c>
      <c r="E524" s="13">
        <v>1575.23</v>
      </c>
      <c r="F524" s="1" t="s">
        <v>524</v>
      </c>
      <c r="G524" s="1" t="s">
        <v>19</v>
      </c>
      <c r="H524" s="1">
        <v>15</v>
      </c>
      <c r="I524" s="2">
        <v>1163.97</v>
      </c>
      <c r="J524" s="2">
        <v>105.02</v>
      </c>
      <c r="K524" s="2">
        <v>1268.99</v>
      </c>
      <c r="L524" s="13">
        <v>306.24</v>
      </c>
      <c r="M524" s="2">
        <v>306.24000000000007</v>
      </c>
      <c r="N524" s="2">
        <v>1575.23</v>
      </c>
      <c r="O524" s="13">
        <v>0</v>
      </c>
      <c r="P524" s="2">
        <v>0</v>
      </c>
      <c r="Q524" s="2">
        <v>1575.23</v>
      </c>
      <c r="R524" s="13">
        <v>0</v>
      </c>
      <c r="T524" s="2">
        <v>1575.23</v>
      </c>
      <c r="U524" s="13">
        <v>0</v>
      </c>
      <c r="V524" s="2">
        <f t="shared" si="88"/>
        <v>0</v>
      </c>
      <c r="W524" s="2">
        <f t="shared" si="89"/>
        <v>1575.23</v>
      </c>
      <c r="X524" s="13">
        <f t="shared" si="90"/>
        <v>0</v>
      </c>
      <c r="Y524" s="44">
        <f t="shared" si="85"/>
        <v>0</v>
      </c>
      <c r="Z524" s="44">
        <f t="shared" si="86"/>
        <v>1575.23</v>
      </c>
      <c r="AA524" s="44">
        <f t="shared" si="87"/>
        <v>0</v>
      </c>
      <c r="AB524" s="44">
        <f t="shared" si="83"/>
        <v>0</v>
      </c>
      <c r="AC524" s="44">
        <f t="shared" si="82"/>
        <v>1575.23</v>
      </c>
      <c r="AD524" s="44">
        <f t="shared" si="84"/>
        <v>0</v>
      </c>
      <c r="AE524" s="1" t="s">
        <v>21</v>
      </c>
    </row>
    <row r="525" spans="1:31" x14ac:dyDescent="0.25">
      <c r="A525" s="1">
        <v>9</v>
      </c>
      <c r="B525" s="1" t="s">
        <v>542</v>
      </c>
      <c r="C525" s="1" t="s">
        <v>406</v>
      </c>
      <c r="D525" s="4">
        <v>38147</v>
      </c>
      <c r="E525" s="13">
        <v>1276.3800000000001</v>
      </c>
      <c r="F525" s="1" t="s">
        <v>524</v>
      </c>
      <c r="G525" s="1" t="s">
        <v>19</v>
      </c>
      <c r="H525" s="1">
        <v>15</v>
      </c>
      <c r="I525" s="2">
        <v>943.08</v>
      </c>
      <c r="J525" s="2">
        <v>85.09</v>
      </c>
      <c r="K525" s="2">
        <v>1028.17</v>
      </c>
      <c r="L525" s="13">
        <v>248.21000000000004</v>
      </c>
      <c r="M525" s="2">
        <v>248.20999999999995</v>
      </c>
      <c r="N525" s="2">
        <v>1276.3800000000001</v>
      </c>
      <c r="O525" s="13">
        <v>0</v>
      </c>
      <c r="P525" s="2">
        <v>0</v>
      </c>
      <c r="Q525" s="2">
        <v>1276.3800000000001</v>
      </c>
      <c r="R525" s="13">
        <v>0</v>
      </c>
      <c r="T525" s="2">
        <v>1276.3800000000001</v>
      </c>
      <c r="U525" s="13">
        <v>0</v>
      </c>
      <c r="V525" s="2">
        <f t="shared" si="88"/>
        <v>0</v>
      </c>
      <c r="W525" s="2">
        <f t="shared" si="89"/>
        <v>1276.3800000000001</v>
      </c>
      <c r="X525" s="13">
        <f t="shared" si="90"/>
        <v>0</v>
      </c>
      <c r="Y525" s="44">
        <f t="shared" si="85"/>
        <v>0</v>
      </c>
      <c r="Z525" s="44">
        <f t="shared" si="86"/>
        <v>1276.3800000000001</v>
      </c>
      <c r="AA525" s="44">
        <f t="shared" si="87"/>
        <v>0</v>
      </c>
      <c r="AB525" s="44">
        <f t="shared" si="83"/>
        <v>0</v>
      </c>
      <c r="AC525" s="44">
        <f t="shared" si="82"/>
        <v>1276.3800000000001</v>
      </c>
      <c r="AD525" s="44">
        <f t="shared" si="84"/>
        <v>0</v>
      </c>
      <c r="AE525" s="1" t="s">
        <v>21</v>
      </c>
    </row>
    <row r="526" spans="1:31" x14ac:dyDescent="0.25">
      <c r="A526" s="1">
        <v>9</v>
      </c>
      <c r="B526" s="1" t="s">
        <v>544</v>
      </c>
      <c r="C526" s="1" t="s">
        <v>406</v>
      </c>
      <c r="D526" s="4">
        <v>38147</v>
      </c>
      <c r="E526" s="13">
        <v>1443.74</v>
      </c>
      <c r="F526" s="1" t="s">
        <v>524</v>
      </c>
      <c r="G526" s="1" t="s">
        <v>19</v>
      </c>
      <c r="H526" s="1">
        <v>20</v>
      </c>
      <c r="I526" s="2">
        <v>800.11</v>
      </c>
      <c r="J526" s="2">
        <v>72.19</v>
      </c>
      <c r="K526" s="2">
        <v>872.3</v>
      </c>
      <c r="L526" s="13">
        <v>571.44000000000005</v>
      </c>
      <c r="M526" s="2">
        <v>571.44000000000005</v>
      </c>
      <c r="N526" s="2">
        <v>1443.74</v>
      </c>
      <c r="O526" s="13">
        <v>0</v>
      </c>
      <c r="P526" s="2">
        <v>0</v>
      </c>
      <c r="Q526" s="2">
        <v>1443.74</v>
      </c>
      <c r="R526" s="13">
        <v>0</v>
      </c>
      <c r="T526" s="2">
        <v>1443.74</v>
      </c>
      <c r="U526" s="13">
        <v>0</v>
      </c>
      <c r="V526" s="2">
        <f t="shared" si="88"/>
        <v>0</v>
      </c>
      <c r="W526" s="2">
        <f t="shared" si="89"/>
        <v>1443.74</v>
      </c>
      <c r="X526" s="13">
        <f t="shared" si="90"/>
        <v>0</v>
      </c>
      <c r="Y526" s="44">
        <f t="shared" si="85"/>
        <v>0</v>
      </c>
      <c r="Z526" s="44">
        <f t="shared" si="86"/>
        <v>1443.74</v>
      </c>
      <c r="AA526" s="44">
        <f t="shared" si="87"/>
        <v>0</v>
      </c>
      <c r="AB526" s="44">
        <f t="shared" si="83"/>
        <v>0</v>
      </c>
      <c r="AC526" s="44">
        <f t="shared" si="82"/>
        <v>1443.74</v>
      </c>
      <c r="AD526" s="44">
        <f t="shared" si="84"/>
        <v>0</v>
      </c>
      <c r="AE526" s="1" t="s">
        <v>21</v>
      </c>
    </row>
    <row r="527" spans="1:31" x14ac:dyDescent="0.25">
      <c r="A527" s="1">
        <v>9</v>
      </c>
      <c r="B527" s="1" t="s">
        <v>545</v>
      </c>
      <c r="C527" s="1" t="s">
        <v>406</v>
      </c>
      <c r="D527" s="4">
        <v>38147</v>
      </c>
      <c r="E527" s="13">
        <v>8612.77</v>
      </c>
      <c r="F527" s="1" t="s">
        <v>524</v>
      </c>
      <c r="G527" s="1" t="s">
        <v>19</v>
      </c>
      <c r="H527" s="1">
        <v>15</v>
      </c>
      <c r="I527" s="2">
        <v>6363.83</v>
      </c>
      <c r="J527" s="2">
        <v>574.17999999999995</v>
      </c>
      <c r="K527" s="2">
        <v>6938.01</v>
      </c>
      <c r="L527" s="13">
        <v>1674.7600000000002</v>
      </c>
      <c r="M527" s="2">
        <v>1674.7599999999998</v>
      </c>
      <c r="N527" s="2">
        <v>8612.77</v>
      </c>
      <c r="O527" s="13">
        <v>0</v>
      </c>
      <c r="P527" s="2">
        <v>0</v>
      </c>
      <c r="Q527" s="2">
        <v>8612.77</v>
      </c>
      <c r="R527" s="13">
        <v>0</v>
      </c>
      <c r="T527" s="2">
        <v>8612.77</v>
      </c>
      <c r="U527" s="13">
        <v>0</v>
      </c>
      <c r="V527" s="2">
        <f t="shared" si="88"/>
        <v>0</v>
      </c>
      <c r="W527" s="2">
        <f t="shared" si="89"/>
        <v>8612.77</v>
      </c>
      <c r="X527" s="13">
        <f t="shared" si="90"/>
        <v>0</v>
      </c>
      <c r="Y527" s="44">
        <f t="shared" si="85"/>
        <v>0</v>
      </c>
      <c r="Z527" s="44">
        <f t="shared" si="86"/>
        <v>8612.77</v>
      </c>
      <c r="AA527" s="44">
        <f t="shared" si="87"/>
        <v>0</v>
      </c>
      <c r="AB527" s="44">
        <f t="shared" si="83"/>
        <v>0</v>
      </c>
      <c r="AC527" s="44">
        <f t="shared" si="82"/>
        <v>8612.77</v>
      </c>
      <c r="AD527" s="44">
        <f t="shared" si="84"/>
        <v>0</v>
      </c>
      <c r="AE527" s="1" t="s">
        <v>21</v>
      </c>
    </row>
    <row r="528" spans="1:31" x14ac:dyDescent="0.25">
      <c r="A528" s="1">
        <v>9</v>
      </c>
      <c r="B528" s="1" t="s">
        <v>546</v>
      </c>
      <c r="C528" s="1" t="s">
        <v>406</v>
      </c>
      <c r="D528" s="4">
        <v>38147</v>
      </c>
      <c r="E528" s="13">
        <v>4570.25</v>
      </c>
      <c r="F528" s="1" t="s">
        <v>524</v>
      </c>
      <c r="G528" s="1" t="s">
        <v>19</v>
      </c>
      <c r="H528" s="1">
        <v>50</v>
      </c>
      <c r="I528" s="2">
        <v>1013.13</v>
      </c>
      <c r="J528" s="2">
        <v>91.41</v>
      </c>
      <c r="K528" s="2">
        <v>1104.54</v>
      </c>
      <c r="L528" s="13">
        <v>3465.71</v>
      </c>
      <c r="M528" s="2">
        <v>3465.7100000000005</v>
      </c>
      <c r="N528" s="2">
        <v>4570.25</v>
      </c>
      <c r="O528" s="13">
        <v>0</v>
      </c>
      <c r="P528" s="2">
        <v>0</v>
      </c>
      <c r="Q528" s="2">
        <v>4570.25</v>
      </c>
      <c r="R528" s="13">
        <v>0</v>
      </c>
      <c r="T528" s="2">
        <v>4570.25</v>
      </c>
      <c r="U528" s="13">
        <v>0</v>
      </c>
      <c r="V528" s="2">
        <f t="shared" si="88"/>
        <v>0</v>
      </c>
      <c r="W528" s="2">
        <f t="shared" si="89"/>
        <v>4570.25</v>
      </c>
      <c r="X528" s="13">
        <f t="shared" si="90"/>
        <v>0</v>
      </c>
      <c r="Y528" s="44">
        <f t="shared" si="85"/>
        <v>0</v>
      </c>
      <c r="Z528" s="44">
        <f t="shared" si="86"/>
        <v>4570.25</v>
      </c>
      <c r="AA528" s="44">
        <f t="shared" si="87"/>
        <v>0</v>
      </c>
      <c r="AB528" s="44">
        <f t="shared" si="83"/>
        <v>0</v>
      </c>
      <c r="AC528" s="44">
        <f t="shared" si="82"/>
        <v>4570.25</v>
      </c>
      <c r="AD528" s="44">
        <f t="shared" si="84"/>
        <v>0</v>
      </c>
      <c r="AE528" s="1" t="s">
        <v>21</v>
      </c>
    </row>
    <row r="529" spans="1:31" x14ac:dyDescent="0.25">
      <c r="A529" s="1">
        <v>9</v>
      </c>
      <c r="B529" s="1" t="s">
        <v>547</v>
      </c>
      <c r="C529" s="1" t="s">
        <v>406</v>
      </c>
      <c r="D529" s="4">
        <v>38147</v>
      </c>
      <c r="E529" s="13">
        <v>238.84</v>
      </c>
      <c r="F529" s="1" t="s">
        <v>524</v>
      </c>
      <c r="G529" s="1" t="s">
        <v>19</v>
      </c>
      <c r="H529" s="1">
        <v>5</v>
      </c>
      <c r="I529" s="2">
        <v>238.84</v>
      </c>
      <c r="J529" s="2">
        <v>0</v>
      </c>
      <c r="K529" s="2">
        <v>238.84</v>
      </c>
      <c r="L529" s="13">
        <v>0</v>
      </c>
      <c r="M529" s="2">
        <v>0</v>
      </c>
      <c r="N529" s="2">
        <v>238.84</v>
      </c>
      <c r="O529" s="13">
        <v>0</v>
      </c>
      <c r="P529" s="2">
        <v>0</v>
      </c>
      <c r="Q529" s="2">
        <v>238.84</v>
      </c>
      <c r="R529" s="13">
        <v>0</v>
      </c>
      <c r="T529" s="2">
        <v>238.84</v>
      </c>
      <c r="U529" s="13">
        <v>0</v>
      </c>
      <c r="V529" s="2">
        <f t="shared" si="88"/>
        <v>0</v>
      </c>
      <c r="W529" s="2">
        <f t="shared" si="89"/>
        <v>238.84</v>
      </c>
      <c r="X529" s="13">
        <f t="shared" si="90"/>
        <v>0</v>
      </c>
      <c r="Y529" s="44">
        <f t="shared" si="85"/>
        <v>0</v>
      </c>
      <c r="Z529" s="44">
        <f t="shared" si="86"/>
        <v>238.84</v>
      </c>
      <c r="AA529" s="44">
        <f t="shared" si="87"/>
        <v>0</v>
      </c>
      <c r="AB529" s="44">
        <f t="shared" si="83"/>
        <v>0</v>
      </c>
      <c r="AC529" s="44">
        <f t="shared" si="82"/>
        <v>238.84</v>
      </c>
      <c r="AD529" s="44">
        <f t="shared" si="84"/>
        <v>0</v>
      </c>
      <c r="AE529" s="1" t="s">
        <v>21</v>
      </c>
    </row>
    <row r="530" spans="1:31" x14ac:dyDescent="0.25">
      <c r="A530" s="1">
        <v>9</v>
      </c>
      <c r="B530" s="1" t="s">
        <v>548</v>
      </c>
      <c r="C530" s="1" t="s">
        <v>406</v>
      </c>
      <c r="D530" s="4">
        <v>38147</v>
      </c>
      <c r="E530" s="13">
        <v>1578.13</v>
      </c>
      <c r="F530" s="1" t="s">
        <v>524</v>
      </c>
      <c r="G530" s="1" t="s">
        <v>19</v>
      </c>
      <c r="H530" s="1">
        <v>20</v>
      </c>
      <c r="I530" s="2">
        <v>874.59</v>
      </c>
      <c r="J530" s="2">
        <v>78.91</v>
      </c>
      <c r="K530" s="2">
        <v>953.5</v>
      </c>
      <c r="L530" s="13">
        <v>624.63000000000011</v>
      </c>
      <c r="M530" s="2">
        <v>624.63000000000011</v>
      </c>
      <c r="N530" s="2">
        <v>1578.13</v>
      </c>
      <c r="O530" s="13">
        <v>0</v>
      </c>
      <c r="P530" s="2">
        <v>0</v>
      </c>
      <c r="Q530" s="2">
        <v>1578.13</v>
      </c>
      <c r="R530" s="13">
        <v>0</v>
      </c>
      <c r="T530" s="2">
        <v>1578.13</v>
      </c>
      <c r="U530" s="13">
        <v>0</v>
      </c>
      <c r="V530" s="2">
        <f t="shared" si="88"/>
        <v>0</v>
      </c>
      <c r="W530" s="2">
        <f t="shared" si="89"/>
        <v>1578.13</v>
      </c>
      <c r="X530" s="13">
        <f t="shared" si="90"/>
        <v>0</v>
      </c>
      <c r="Y530" s="44">
        <f t="shared" si="85"/>
        <v>0</v>
      </c>
      <c r="Z530" s="44">
        <f t="shared" si="86"/>
        <v>1578.13</v>
      </c>
      <c r="AA530" s="44">
        <f t="shared" si="87"/>
        <v>0</v>
      </c>
      <c r="AB530" s="44">
        <f t="shared" si="83"/>
        <v>0</v>
      </c>
      <c r="AC530" s="44">
        <f t="shared" si="82"/>
        <v>1578.13</v>
      </c>
      <c r="AD530" s="44">
        <f t="shared" si="84"/>
        <v>0</v>
      </c>
      <c r="AE530" s="1" t="s">
        <v>21</v>
      </c>
    </row>
    <row r="531" spans="1:31" x14ac:dyDescent="0.25">
      <c r="A531" s="1">
        <v>9</v>
      </c>
      <c r="B531" s="1" t="s">
        <v>550</v>
      </c>
      <c r="C531" s="1" t="s">
        <v>406</v>
      </c>
      <c r="D531" s="4">
        <v>38147</v>
      </c>
      <c r="E531" s="13">
        <v>1557.48</v>
      </c>
      <c r="F531" s="1" t="s">
        <v>549</v>
      </c>
      <c r="G531" s="1" t="s">
        <v>19</v>
      </c>
      <c r="H531" s="1">
        <v>20</v>
      </c>
      <c r="I531" s="2">
        <v>863.06</v>
      </c>
      <c r="J531" s="2">
        <v>77.87</v>
      </c>
      <c r="K531" s="2">
        <v>940.93</v>
      </c>
      <c r="L531" s="13">
        <v>616.55000000000007</v>
      </c>
      <c r="M531" s="2">
        <v>616.55000000000007</v>
      </c>
      <c r="N531" s="2">
        <v>1557.48</v>
      </c>
      <c r="O531" s="13">
        <v>0</v>
      </c>
      <c r="P531" s="2">
        <v>0</v>
      </c>
      <c r="Q531" s="2">
        <v>1557.48</v>
      </c>
      <c r="R531" s="13">
        <v>0</v>
      </c>
      <c r="T531" s="2">
        <v>1557.48</v>
      </c>
      <c r="U531" s="13">
        <v>0</v>
      </c>
      <c r="V531" s="2">
        <f t="shared" si="88"/>
        <v>0</v>
      </c>
      <c r="W531" s="2">
        <f t="shared" si="89"/>
        <v>1557.48</v>
      </c>
      <c r="X531" s="13">
        <f t="shared" si="90"/>
        <v>0</v>
      </c>
      <c r="Y531" s="44">
        <f t="shared" si="85"/>
        <v>0</v>
      </c>
      <c r="Z531" s="44">
        <f t="shared" si="86"/>
        <v>1557.48</v>
      </c>
      <c r="AA531" s="44">
        <f t="shared" si="87"/>
        <v>0</v>
      </c>
      <c r="AB531" s="44">
        <f t="shared" si="83"/>
        <v>0</v>
      </c>
      <c r="AC531" s="44">
        <f t="shared" si="82"/>
        <v>1557.48</v>
      </c>
      <c r="AD531" s="44">
        <f t="shared" si="84"/>
        <v>0</v>
      </c>
      <c r="AE531" s="1" t="s">
        <v>92</v>
      </c>
    </row>
    <row r="532" spans="1:31" x14ac:dyDescent="0.25">
      <c r="A532" s="1">
        <v>9</v>
      </c>
      <c r="B532" s="1" t="s">
        <v>551</v>
      </c>
      <c r="C532" s="1" t="s">
        <v>406</v>
      </c>
      <c r="D532" s="4">
        <v>38147</v>
      </c>
      <c r="E532" s="13">
        <v>1565.62</v>
      </c>
      <c r="F532" s="1" t="s">
        <v>549</v>
      </c>
      <c r="G532" s="1" t="s">
        <v>19</v>
      </c>
      <c r="H532" s="1">
        <v>20</v>
      </c>
      <c r="I532" s="2">
        <v>867.6</v>
      </c>
      <c r="J532" s="2">
        <v>78.28</v>
      </c>
      <c r="K532" s="2">
        <v>945.88</v>
      </c>
      <c r="L532" s="13">
        <v>619.7399999999999</v>
      </c>
      <c r="M532" s="2">
        <v>619.73999999999978</v>
      </c>
      <c r="N532" s="2">
        <v>1565.62</v>
      </c>
      <c r="O532" s="13">
        <v>0</v>
      </c>
      <c r="P532" s="2">
        <v>0</v>
      </c>
      <c r="Q532" s="2">
        <v>1565.62</v>
      </c>
      <c r="R532" s="13">
        <v>0</v>
      </c>
      <c r="T532" s="2">
        <v>1565.62</v>
      </c>
      <c r="U532" s="13">
        <v>0</v>
      </c>
      <c r="V532" s="2">
        <f t="shared" si="88"/>
        <v>0</v>
      </c>
      <c r="W532" s="2">
        <f t="shared" si="89"/>
        <v>1565.62</v>
      </c>
      <c r="X532" s="13">
        <f t="shared" si="90"/>
        <v>0</v>
      </c>
      <c r="Y532" s="44">
        <f t="shared" si="85"/>
        <v>0</v>
      </c>
      <c r="Z532" s="44">
        <f t="shared" si="86"/>
        <v>1565.62</v>
      </c>
      <c r="AA532" s="44">
        <f t="shared" si="87"/>
        <v>0</v>
      </c>
      <c r="AB532" s="44">
        <f t="shared" si="83"/>
        <v>0</v>
      </c>
      <c r="AC532" s="44">
        <f t="shared" si="82"/>
        <v>1565.62</v>
      </c>
      <c r="AD532" s="44">
        <f t="shared" si="84"/>
        <v>0</v>
      </c>
      <c r="AE532" s="1" t="s">
        <v>92</v>
      </c>
    </row>
    <row r="533" spans="1:31" x14ac:dyDescent="0.25">
      <c r="A533" s="1">
        <v>9</v>
      </c>
      <c r="B533" s="1" t="s">
        <v>551</v>
      </c>
      <c r="C533" s="1" t="s">
        <v>406</v>
      </c>
      <c r="D533" s="4">
        <v>38147</v>
      </c>
      <c r="E533" s="13">
        <v>2207.13</v>
      </c>
      <c r="F533" s="1" t="s">
        <v>549</v>
      </c>
      <c r="G533" s="1" t="s">
        <v>19</v>
      </c>
      <c r="H533" s="1">
        <v>20</v>
      </c>
      <c r="I533" s="2">
        <v>1223.1600000000001</v>
      </c>
      <c r="J533" s="2">
        <v>110.36</v>
      </c>
      <c r="K533" s="2">
        <v>1333.52</v>
      </c>
      <c r="L533" s="13">
        <v>873.61000000000013</v>
      </c>
      <c r="M533" s="2">
        <v>873.61</v>
      </c>
      <c r="N533" s="2">
        <v>2207.13</v>
      </c>
      <c r="O533" s="13">
        <v>0</v>
      </c>
      <c r="P533" s="2">
        <v>0</v>
      </c>
      <c r="Q533" s="2">
        <v>2207.13</v>
      </c>
      <c r="R533" s="13">
        <v>0</v>
      </c>
      <c r="T533" s="2">
        <v>2207.13</v>
      </c>
      <c r="U533" s="13">
        <v>0</v>
      </c>
      <c r="V533" s="2">
        <f t="shared" si="88"/>
        <v>0</v>
      </c>
      <c r="W533" s="2">
        <f t="shared" si="89"/>
        <v>2207.13</v>
      </c>
      <c r="X533" s="13">
        <f t="shared" si="90"/>
        <v>0</v>
      </c>
      <c r="Y533" s="44">
        <f t="shared" si="85"/>
        <v>0</v>
      </c>
      <c r="Z533" s="44">
        <f t="shared" si="86"/>
        <v>2207.13</v>
      </c>
      <c r="AA533" s="44">
        <f t="shared" si="87"/>
        <v>0</v>
      </c>
      <c r="AB533" s="44">
        <f t="shared" si="83"/>
        <v>0</v>
      </c>
      <c r="AC533" s="44">
        <f t="shared" si="82"/>
        <v>2207.13</v>
      </c>
      <c r="AD533" s="44">
        <f t="shared" si="84"/>
        <v>0</v>
      </c>
      <c r="AE533" s="1" t="s">
        <v>92</v>
      </c>
    </row>
    <row r="534" spans="1:31" x14ac:dyDescent="0.25">
      <c r="A534" s="1">
        <v>9</v>
      </c>
      <c r="B534" s="1" t="s">
        <v>553</v>
      </c>
      <c r="C534" s="1" t="s">
        <v>406</v>
      </c>
      <c r="D534" s="4">
        <v>38147</v>
      </c>
      <c r="E534" s="13">
        <v>3458.46</v>
      </c>
      <c r="F534" s="1" t="s">
        <v>552</v>
      </c>
      <c r="G534" s="1" t="s">
        <v>19</v>
      </c>
      <c r="H534" s="1">
        <v>15</v>
      </c>
      <c r="I534" s="2">
        <v>2555.37</v>
      </c>
      <c r="J534" s="2">
        <v>230.56</v>
      </c>
      <c r="K534" s="2">
        <v>2785.93</v>
      </c>
      <c r="L534" s="13">
        <v>672.5300000000002</v>
      </c>
      <c r="M534" s="2">
        <v>672.53000000000031</v>
      </c>
      <c r="N534" s="2">
        <v>3458.46</v>
      </c>
      <c r="O534" s="13">
        <v>0</v>
      </c>
      <c r="P534" s="2">
        <v>0</v>
      </c>
      <c r="Q534" s="2">
        <v>3458.46</v>
      </c>
      <c r="R534" s="13">
        <v>0</v>
      </c>
      <c r="T534" s="2">
        <v>3458.46</v>
      </c>
      <c r="U534" s="13">
        <v>0</v>
      </c>
      <c r="V534" s="2">
        <f t="shared" si="88"/>
        <v>0</v>
      </c>
      <c r="W534" s="2">
        <f t="shared" si="89"/>
        <v>3458.46</v>
      </c>
      <c r="X534" s="13">
        <f t="shared" si="90"/>
        <v>0</v>
      </c>
      <c r="Y534" s="44">
        <f t="shared" si="85"/>
        <v>0</v>
      </c>
      <c r="Z534" s="44">
        <f t="shared" si="86"/>
        <v>3458.46</v>
      </c>
      <c r="AA534" s="44">
        <f t="shared" si="87"/>
        <v>0</v>
      </c>
      <c r="AB534" s="44">
        <f t="shared" si="83"/>
        <v>0</v>
      </c>
      <c r="AC534" s="44">
        <f t="shared" si="82"/>
        <v>3458.46</v>
      </c>
      <c r="AD534" s="44">
        <f t="shared" si="84"/>
        <v>0</v>
      </c>
      <c r="AE534" s="1" t="s">
        <v>92</v>
      </c>
    </row>
    <row r="535" spans="1:31" x14ac:dyDescent="0.25">
      <c r="A535" s="1">
        <v>9</v>
      </c>
      <c r="B535" s="1" t="s">
        <v>554</v>
      </c>
      <c r="C535" s="1" t="s">
        <v>406</v>
      </c>
      <c r="D535" s="4">
        <v>38147</v>
      </c>
      <c r="E535" s="13">
        <v>1890.67</v>
      </c>
      <c r="F535" s="1" t="s">
        <v>552</v>
      </c>
      <c r="G535" s="1" t="s">
        <v>19</v>
      </c>
      <c r="H535" s="1">
        <v>15</v>
      </c>
      <c r="I535" s="2">
        <v>1396.94</v>
      </c>
      <c r="J535" s="2">
        <v>126.04</v>
      </c>
      <c r="K535" s="2">
        <v>1522.98</v>
      </c>
      <c r="L535" s="13">
        <v>367.69000000000005</v>
      </c>
      <c r="M535" s="2">
        <v>367.69000000000005</v>
      </c>
      <c r="N535" s="2">
        <v>1890.67</v>
      </c>
      <c r="O535" s="13">
        <v>0</v>
      </c>
      <c r="P535" s="2">
        <v>0</v>
      </c>
      <c r="Q535" s="2">
        <v>1890.67</v>
      </c>
      <c r="R535" s="13">
        <v>0</v>
      </c>
      <c r="T535" s="2">
        <v>1890.67</v>
      </c>
      <c r="U535" s="13">
        <v>0</v>
      </c>
      <c r="V535" s="2">
        <f t="shared" si="88"/>
        <v>0</v>
      </c>
      <c r="W535" s="2">
        <f t="shared" si="89"/>
        <v>1890.67</v>
      </c>
      <c r="X535" s="13">
        <f t="shared" si="90"/>
        <v>0</v>
      </c>
      <c r="Y535" s="44">
        <f t="shared" si="85"/>
        <v>0</v>
      </c>
      <c r="Z535" s="44">
        <f t="shared" si="86"/>
        <v>1890.67</v>
      </c>
      <c r="AA535" s="44">
        <f t="shared" si="87"/>
        <v>0</v>
      </c>
      <c r="AB535" s="44">
        <f t="shared" si="83"/>
        <v>0</v>
      </c>
      <c r="AC535" s="44">
        <f t="shared" si="82"/>
        <v>1890.67</v>
      </c>
      <c r="AD535" s="44">
        <f t="shared" si="84"/>
        <v>0</v>
      </c>
      <c r="AE535" s="1" t="s">
        <v>92</v>
      </c>
    </row>
    <row r="536" spans="1:31" x14ac:dyDescent="0.25">
      <c r="A536" s="1">
        <v>9</v>
      </c>
      <c r="B536" s="1" t="s">
        <v>555</v>
      </c>
      <c r="C536" s="1" t="s">
        <v>406</v>
      </c>
      <c r="D536" s="4">
        <v>38147</v>
      </c>
      <c r="E536" s="13">
        <v>4491.95</v>
      </c>
      <c r="F536" s="1" t="s">
        <v>552</v>
      </c>
      <c r="G536" s="1" t="s">
        <v>19</v>
      </c>
      <c r="H536" s="1">
        <v>15</v>
      </c>
      <c r="I536" s="2">
        <v>3319.02</v>
      </c>
      <c r="J536" s="2">
        <v>299.45999999999998</v>
      </c>
      <c r="K536" s="2">
        <v>3618.48</v>
      </c>
      <c r="L536" s="13">
        <v>873.4699999999998</v>
      </c>
      <c r="M536" s="2">
        <v>873.47</v>
      </c>
      <c r="N536" s="2">
        <v>4491.95</v>
      </c>
      <c r="O536" s="13">
        <v>0</v>
      </c>
      <c r="P536" s="2">
        <v>0</v>
      </c>
      <c r="Q536" s="2">
        <v>4491.95</v>
      </c>
      <c r="R536" s="13">
        <v>0</v>
      </c>
      <c r="T536" s="2">
        <v>4491.95</v>
      </c>
      <c r="U536" s="13">
        <v>0</v>
      </c>
      <c r="V536" s="2">
        <f t="shared" si="88"/>
        <v>0</v>
      </c>
      <c r="W536" s="2">
        <f t="shared" si="89"/>
        <v>4491.95</v>
      </c>
      <c r="X536" s="13">
        <f t="shared" si="90"/>
        <v>0</v>
      </c>
      <c r="Y536" s="44">
        <f t="shared" si="85"/>
        <v>0</v>
      </c>
      <c r="Z536" s="44">
        <f t="shared" si="86"/>
        <v>4491.95</v>
      </c>
      <c r="AA536" s="44">
        <f t="shared" si="87"/>
        <v>0</v>
      </c>
      <c r="AB536" s="44">
        <f t="shared" si="83"/>
        <v>0</v>
      </c>
      <c r="AC536" s="44">
        <f t="shared" si="82"/>
        <v>4491.95</v>
      </c>
      <c r="AD536" s="44">
        <f t="shared" si="84"/>
        <v>0</v>
      </c>
      <c r="AE536" s="1" t="s">
        <v>92</v>
      </c>
    </row>
    <row r="537" spans="1:31" x14ac:dyDescent="0.25">
      <c r="A537" s="1">
        <v>9</v>
      </c>
      <c r="B537" s="1" t="s">
        <v>554</v>
      </c>
      <c r="C537" s="1" t="s">
        <v>406</v>
      </c>
      <c r="D537" s="4">
        <v>38147</v>
      </c>
      <c r="E537" s="13">
        <v>1890.67</v>
      </c>
      <c r="F537" s="1" t="s">
        <v>552</v>
      </c>
      <c r="G537" s="1" t="s">
        <v>19</v>
      </c>
      <c r="H537" s="1">
        <v>15</v>
      </c>
      <c r="I537" s="2">
        <v>1396.94</v>
      </c>
      <c r="J537" s="2">
        <v>126.04</v>
      </c>
      <c r="K537" s="2">
        <v>1522.98</v>
      </c>
      <c r="L537" s="13">
        <v>367.69000000000005</v>
      </c>
      <c r="M537" s="2">
        <v>367.69000000000005</v>
      </c>
      <c r="N537" s="2">
        <v>1890.67</v>
      </c>
      <c r="O537" s="13">
        <v>0</v>
      </c>
      <c r="P537" s="2">
        <v>0</v>
      </c>
      <c r="Q537" s="2">
        <v>1890.67</v>
      </c>
      <c r="R537" s="13">
        <v>0</v>
      </c>
      <c r="T537" s="2">
        <v>1890.67</v>
      </c>
      <c r="U537" s="13">
        <v>0</v>
      </c>
      <c r="V537" s="2">
        <f t="shared" si="88"/>
        <v>0</v>
      </c>
      <c r="W537" s="2">
        <f t="shared" si="89"/>
        <v>1890.67</v>
      </c>
      <c r="X537" s="13">
        <f t="shared" si="90"/>
        <v>0</v>
      </c>
      <c r="Y537" s="44">
        <f t="shared" si="85"/>
        <v>0</v>
      </c>
      <c r="Z537" s="44">
        <f t="shared" si="86"/>
        <v>1890.67</v>
      </c>
      <c r="AA537" s="44">
        <f t="shared" si="87"/>
        <v>0</v>
      </c>
      <c r="AB537" s="44">
        <f t="shared" si="83"/>
        <v>0</v>
      </c>
      <c r="AC537" s="44">
        <f t="shared" si="82"/>
        <v>1890.67</v>
      </c>
      <c r="AD537" s="44">
        <f t="shared" si="84"/>
        <v>0</v>
      </c>
      <c r="AE537" s="1" t="s">
        <v>92</v>
      </c>
    </row>
    <row r="538" spans="1:31" x14ac:dyDescent="0.25">
      <c r="A538" s="1">
        <v>9</v>
      </c>
      <c r="B538" s="1" t="s">
        <v>557</v>
      </c>
      <c r="C538" s="1" t="s">
        <v>406</v>
      </c>
      <c r="D538" s="4">
        <v>38147</v>
      </c>
      <c r="E538" s="13">
        <v>2062.9299999999998</v>
      </c>
      <c r="F538" s="1" t="s">
        <v>556</v>
      </c>
      <c r="G538" s="1" t="s">
        <v>19</v>
      </c>
      <c r="H538" s="1">
        <v>15</v>
      </c>
      <c r="I538" s="2">
        <v>1524.29</v>
      </c>
      <c r="J538" s="2">
        <v>137.53</v>
      </c>
      <c r="K538" s="2">
        <v>1661.82</v>
      </c>
      <c r="L538" s="13">
        <v>401.1099999999999</v>
      </c>
      <c r="M538" s="2">
        <v>401.10999999999996</v>
      </c>
      <c r="N538" s="2">
        <v>2062.9299999999998</v>
      </c>
      <c r="O538" s="13">
        <v>0</v>
      </c>
      <c r="P538" s="2">
        <v>0</v>
      </c>
      <c r="Q538" s="2">
        <v>2062.9299999999998</v>
      </c>
      <c r="R538" s="13">
        <v>0</v>
      </c>
      <c r="T538" s="2">
        <v>2062.9299999999998</v>
      </c>
      <c r="U538" s="13">
        <v>0</v>
      </c>
      <c r="V538" s="2">
        <f t="shared" si="88"/>
        <v>0</v>
      </c>
      <c r="W538" s="2">
        <f t="shared" si="89"/>
        <v>2062.9299999999998</v>
      </c>
      <c r="X538" s="13">
        <f t="shared" si="90"/>
        <v>0</v>
      </c>
      <c r="Y538" s="44">
        <f t="shared" si="85"/>
        <v>0</v>
      </c>
      <c r="Z538" s="44">
        <f t="shared" si="86"/>
        <v>2062.9299999999998</v>
      </c>
      <c r="AA538" s="44">
        <f t="shared" si="87"/>
        <v>0</v>
      </c>
      <c r="AB538" s="44">
        <f t="shared" si="83"/>
        <v>0</v>
      </c>
      <c r="AC538" s="44">
        <f t="shared" si="82"/>
        <v>2062.9299999999998</v>
      </c>
      <c r="AD538" s="44">
        <f t="shared" si="84"/>
        <v>0</v>
      </c>
      <c r="AE538" s="1" t="s">
        <v>92</v>
      </c>
    </row>
    <row r="539" spans="1:31" x14ac:dyDescent="0.25">
      <c r="A539" s="1">
        <v>9</v>
      </c>
      <c r="B539" s="1" t="s">
        <v>559</v>
      </c>
      <c r="C539" s="1" t="s">
        <v>406</v>
      </c>
      <c r="D539" s="4">
        <v>38147</v>
      </c>
      <c r="E539" s="13">
        <v>4236.66</v>
      </c>
      <c r="F539" s="1" t="s">
        <v>558</v>
      </c>
      <c r="G539" s="1" t="s">
        <v>19</v>
      </c>
      <c r="H539" s="1">
        <v>15</v>
      </c>
      <c r="I539" s="2">
        <v>3130.38</v>
      </c>
      <c r="J539" s="2">
        <v>282.44</v>
      </c>
      <c r="K539" s="2">
        <v>3412.82</v>
      </c>
      <c r="L539" s="13">
        <v>823.83999999999969</v>
      </c>
      <c r="M539" s="2">
        <v>823.83999999999969</v>
      </c>
      <c r="N539" s="2">
        <v>4236.66</v>
      </c>
      <c r="O539" s="13">
        <v>0</v>
      </c>
      <c r="P539" s="2">
        <v>0</v>
      </c>
      <c r="Q539" s="2">
        <v>4236.66</v>
      </c>
      <c r="R539" s="13">
        <v>0</v>
      </c>
      <c r="T539" s="2">
        <v>4236.66</v>
      </c>
      <c r="U539" s="13">
        <v>0</v>
      </c>
      <c r="V539" s="2">
        <f t="shared" si="88"/>
        <v>0</v>
      </c>
      <c r="W539" s="2">
        <f t="shared" si="89"/>
        <v>4236.66</v>
      </c>
      <c r="X539" s="13">
        <f t="shared" si="90"/>
        <v>0</v>
      </c>
      <c r="Y539" s="44">
        <f t="shared" si="85"/>
        <v>0</v>
      </c>
      <c r="Z539" s="44">
        <f t="shared" si="86"/>
        <v>4236.66</v>
      </c>
      <c r="AA539" s="44">
        <f t="shared" si="87"/>
        <v>0</v>
      </c>
      <c r="AB539" s="44">
        <f t="shared" si="83"/>
        <v>0</v>
      </c>
      <c r="AC539" s="44">
        <f t="shared" si="82"/>
        <v>4236.66</v>
      </c>
      <c r="AD539" s="44">
        <f t="shared" si="84"/>
        <v>0</v>
      </c>
      <c r="AE539" s="1" t="s">
        <v>92</v>
      </c>
    </row>
    <row r="540" spans="1:31" x14ac:dyDescent="0.25">
      <c r="A540" s="1">
        <v>9</v>
      </c>
      <c r="B540" s="1" t="s">
        <v>560</v>
      </c>
      <c r="C540" s="1" t="s">
        <v>406</v>
      </c>
      <c r="D540" s="4">
        <v>38147</v>
      </c>
      <c r="E540" s="13">
        <v>425.23</v>
      </c>
      <c r="F540" s="1" t="s">
        <v>558</v>
      </c>
      <c r="G540" s="1" t="s">
        <v>19</v>
      </c>
      <c r="H540" s="1">
        <v>15</v>
      </c>
      <c r="I540" s="2">
        <v>314.20999999999998</v>
      </c>
      <c r="J540" s="2">
        <v>28.35</v>
      </c>
      <c r="K540" s="2">
        <v>342.56</v>
      </c>
      <c r="L540" s="13">
        <v>82.670000000000016</v>
      </c>
      <c r="M540" s="2">
        <v>82.670000000000044</v>
      </c>
      <c r="N540" s="2">
        <v>425.23</v>
      </c>
      <c r="O540" s="13">
        <v>0</v>
      </c>
      <c r="P540" s="2">
        <v>0</v>
      </c>
      <c r="Q540" s="2">
        <v>425.23</v>
      </c>
      <c r="R540" s="13">
        <v>0</v>
      </c>
      <c r="T540" s="2">
        <v>425.23</v>
      </c>
      <c r="U540" s="13">
        <v>0</v>
      </c>
      <c r="V540" s="2">
        <f t="shared" si="88"/>
        <v>0</v>
      </c>
      <c r="W540" s="2">
        <f t="shared" si="89"/>
        <v>425.23</v>
      </c>
      <c r="X540" s="13">
        <f t="shared" si="90"/>
        <v>0</v>
      </c>
      <c r="Y540" s="44">
        <f t="shared" si="85"/>
        <v>0</v>
      </c>
      <c r="Z540" s="44">
        <f t="shared" si="86"/>
        <v>425.23</v>
      </c>
      <c r="AA540" s="44">
        <f t="shared" si="87"/>
        <v>0</v>
      </c>
      <c r="AB540" s="44">
        <f t="shared" si="83"/>
        <v>0</v>
      </c>
      <c r="AC540" s="44">
        <f t="shared" si="82"/>
        <v>425.23</v>
      </c>
      <c r="AD540" s="44">
        <f t="shared" si="84"/>
        <v>0</v>
      </c>
      <c r="AE540" s="1" t="s">
        <v>92</v>
      </c>
    </row>
    <row r="541" spans="1:31" x14ac:dyDescent="0.25">
      <c r="A541" s="1">
        <v>9</v>
      </c>
      <c r="B541" s="1" t="s">
        <v>562</v>
      </c>
      <c r="C541" s="1" t="s">
        <v>406</v>
      </c>
      <c r="D541" s="4">
        <v>38148</v>
      </c>
      <c r="E541" s="13">
        <v>6155.05</v>
      </c>
      <c r="F541" s="1" t="s">
        <v>561</v>
      </c>
      <c r="G541" s="1" t="s">
        <v>19</v>
      </c>
      <c r="H541" s="1">
        <v>20</v>
      </c>
      <c r="I541" s="2">
        <v>3410.9</v>
      </c>
      <c r="J541" s="2">
        <v>307.75</v>
      </c>
      <c r="K541" s="2">
        <v>3718.65</v>
      </c>
      <c r="L541" s="13">
        <v>2436.4</v>
      </c>
      <c r="M541" s="2">
        <v>2436.4</v>
      </c>
      <c r="N541" s="2">
        <v>6155.05</v>
      </c>
      <c r="O541" s="13">
        <v>0</v>
      </c>
      <c r="P541" s="2">
        <v>0</v>
      </c>
      <c r="Q541" s="2">
        <v>6155.05</v>
      </c>
      <c r="R541" s="13">
        <v>0</v>
      </c>
      <c r="T541" s="2">
        <v>6155.05</v>
      </c>
      <c r="U541" s="13">
        <v>0</v>
      </c>
      <c r="V541" s="2">
        <f t="shared" si="88"/>
        <v>0</v>
      </c>
      <c r="W541" s="2">
        <f t="shared" si="89"/>
        <v>6155.05</v>
      </c>
      <c r="X541" s="13">
        <f t="shared" si="90"/>
        <v>0</v>
      </c>
      <c r="Y541" s="44">
        <f t="shared" si="85"/>
        <v>0</v>
      </c>
      <c r="Z541" s="44">
        <f t="shared" si="86"/>
        <v>6155.05</v>
      </c>
      <c r="AA541" s="44">
        <f t="shared" si="87"/>
        <v>0</v>
      </c>
      <c r="AB541" s="44">
        <f t="shared" si="83"/>
        <v>0</v>
      </c>
      <c r="AC541" s="44">
        <f t="shared" si="82"/>
        <v>6155.05</v>
      </c>
      <c r="AD541" s="44">
        <f t="shared" si="84"/>
        <v>0</v>
      </c>
      <c r="AE541" s="1" t="s">
        <v>92</v>
      </c>
    </row>
    <row r="542" spans="1:31" x14ac:dyDescent="0.25">
      <c r="A542" s="1">
        <v>9</v>
      </c>
      <c r="B542" s="1" t="s">
        <v>564</v>
      </c>
      <c r="C542" s="1" t="s">
        <v>406</v>
      </c>
      <c r="D542" s="4">
        <v>38160</v>
      </c>
      <c r="E542" s="13">
        <v>1435.44</v>
      </c>
      <c r="F542" s="1" t="s">
        <v>563</v>
      </c>
      <c r="G542" s="1" t="s">
        <v>19</v>
      </c>
      <c r="H542" s="1">
        <v>5</v>
      </c>
      <c r="I542" s="2">
        <v>1435.44</v>
      </c>
      <c r="J542" s="2">
        <v>0</v>
      </c>
      <c r="K542" s="2">
        <v>1435.44</v>
      </c>
      <c r="L542" s="13">
        <v>0</v>
      </c>
      <c r="M542" s="2">
        <v>0</v>
      </c>
      <c r="N542" s="2">
        <v>1435.44</v>
      </c>
      <c r="O542" s="13">
        <v>0</v>
      </c>
      <c r="P542" s="2">
        <v>0</v>
      </c>
      <c r="Q542" s="2">
        <v>1435.44</v>
      </c>
      <c r="R542" s="13">
        <v>0</v>
      </c>
      <c r="T542" s="2">
        <v>1435.44</v>
      </c>
      <c r="U542" s="13">
        <v>0</v>
      </c>
      <c r="V542" s="2">
        <f t="shared" si="88"/>
        <v>0</v>
      </c>
      <c r="W542" s="2">
        <f t="shared" si="89"/>
        <v>1435.44</v>
      </c>
      <c r="X542" s="13">
        <f t="shared" si="90"/>
        <v>0</v>
      </c>
      <c r="Y542" s="44">
        <f t="shared" si="85"/>
        <v>0</v>
      </c>
      <c r="Z542" s="44">
        <f t="shared" si="86"/>
        <v>1435.44</v>
      </c>
      <c r="AA542" s="44">
        <f t="shared" si="87"/>
        <v>0</v>
      </c>
      <c r="AB542" s="44">
        <f t="shared" si="83"/>
        <v>0</v>
      </c>
      <c r="AC542" s="44">
        <f t="shared" si="82"/>
        <v>1435.44</v>
      </c>
      <c r="AD542" s="44">
        <f t="shared" si="84"/>
        <v>0</v>
      </c>
      <c r="AE542" s="1" t="s">
        <v>21</v>
      </c>
    </row>
    <row r="543" spans="1:31" x14ac:dyDescent="0.25">
      <c r="A543" s="1">
        <v>9</v>
      </c>
      <c r="B543" s="1" t="s">
        <v>566</v>
      </c>
      <c r="C543" s="1" t="s">
        <v>406</v>
      </c>
      <c r="D543" s="4">
        <v>38183</v>
      </c>
      <c r="E543" s="13">
        <v>1527.7</v>
      </c>
      <c r="F543" s="1" t="s">
        <v>565</v>
      </c>
      <c r="G543" s="1" t="s">
        <v>19</v>
      </c>
      <c r="H543" s="1">
        <v>10</v>
      </c>
      <c r="I543" s="2">
        <v>1527.7</v>
      </c>
      <c r="J543" s="2">
        <v>0</v>
      </c>
      <c r="K543" s="2">
        <v>1527.7</v>
      </c>
      <c r="L543" s="13">
        <v>0</v>
      </c>
      <c r="M543" s="2">
        <v>0</v>
      </c>
      <c r="N543" s="2">
        <v>1527.7</v>
      </c>
      <c r="O543" s="13">
        <v>0</v>
      </c>
      <c r="P543" s="2">
        <v>0</v>
      </c>
      <c r="Q543" s="2">
        <v>1527.7</v>
      </c>
      <c r="R543" s="13">
        <v>0</v>
      </c>
      <c r="T543" s="2">
        <v>1527.7</v>
      </c>
      <c r="U543" s="13">
        <v>0</v>
      </c>
      <c r="V543" s="2">
        <f t="shared" si="88"/>
        <v>0</v>
      </c>
      <c r="W543" s="2">
        <f t="shared" si="89"/>
        <v>1527.7</v>
      </c>
      <c r="X543" s="13">
        <f t="shared" si="90"/>
        <v>0</v>
      </c>
      <c r="Y543" s="44">
        <f t="shared" si="85"/>
        <v>0</v>
      </c>
      <c r="Z543" s="44">
        <f t="shared" si="86"/>
        <v>1527.7</v>
      </c>
      <c r="AA543" s="44">
        <f t="shared" si="87"/>
        <v>0</v>
      </c>
      <c r="AB543" s="44">
        <f t="shared" si="83"/>
        <v>0</v>
      </c>
      <c r="AC543" s="44">
        <f t="shared" si="82"/>
        <v>1527.7</v>
      </c>
      <c r="AD543" s="44">
        <f t="shared" si="84"/>
        <v>0</v>
      </c>
      <c r="AE543" s="1" t="s">
        <v>21</v>
      </c>
    </row>
    <row r="544" spans="1:31" x14ac:dyDescent="0.25">
      <c r="A544" s="1">
        <v>9</v>
      </c>
      <c r="B544" s="1" t="s">
        <v>568</v>
      </c>
      <c r="C544" s="1" t="s">
        <v>406</v>
      </c>
      <c r="D544" s="4">
        <v>38183</v>
      </c>
      <c r="E544" s="13">
        <v>1099</v>
      </c>
      <c r="F544" s="1" t="s">
        <v>567</v>
      </c>
      <c r="G544" s="1" t="s">
        <v>19</v>
      </c>
      <c r="H544" s="1">
        <v>5</v>
      </c>
      <c r="I544" s="2">
        <v>1099</v>
      </c>
      <c r="J544" s="2">
        <v>0</v>
      </c>
      <c r="K544" s="2">
        <v>1099</v>
      </c>
      <c r="L544" s="13">
        <v>0</v>
      </c>
      <c r="M544" s="2">
        <v>0</v>
      </c>
      <c r="N544" s="2">
        <v>1099</v>
      </c>
      <c r="O544" s="13">
        <v>0</v>
      </c>
      <c r="P544" s="2">
        <v>0</v>
      </c>
      <c r="Q544" s="2">
        <v>1099</v>
      </c>
      <c r="R544" s="13">
        <v>0</v>
      </c>
      <c r="T544" s="2">
        <v>1099</v>
      </c>
      <c r="U544" s="13">
        <v>0</v>
      </c>
      <c r="V544" s="2">
        <f t="shared" si="88"/>
        <v>0</v>
      </c>
      <c r="W544" s="2">
        <f t="shared" si="89"/>
        <v>1099</v>
      </c>
      <c r="X544" s="13">
        <f t="shared" si="90"/>
        <v>0</v>
      </c>
      <c r="Y544" s="44">
        <f t="shared" si="85"/>
        <v>0</v>
      </c>
      <c r="Z544" s="44">
        <f t="shared" si="86"/>
        <v>1099</v>
      </c>
      <c r="AA544" s="44">
        <f t="shared" si="87"/>
        <v>0</v>
      </c>
      <c r="AB544" s="44">
        <f t="shared" si="83"/>
        <v>0</v>
      </c>
      <c r="AC544" s="44">
        <f t="shared" si="82"/>
        <v>1099</v>
      </c>
      <c r="AD544" s="44">
        <f t="shared" si="84"/>
        <v>0</v>
      </c>
      <c r="AE544" s="1" t="s">
        <v>21</v>
      </c>
    </row>
    <row r="545" spans="1:31" x14ac:dyDescent="0.25">
      <c r="A545" s="1">
        <v>9</v>
      </c>
      <c r="B545" s="1" t="s">
        <v>569</v>
      </c>
      <c r="C545" s="1" t="s">
        <v>406</v>
      </c>
      <c r="D545" s="4">
        <v>38211</v>
      </c>
      <c r="E545" s="13">
        <v>2310.1999999999998</v>
      </c>
      <c r="F545" s="1" t="s">
        <v>565</v>
      </c>
      <c r="G545" s="1" t="s">
        <v>19</v>
      </c>
      <c r="H545" s="1">
        <v>10</v>
      </c>
      <c r="I545" s="2">
        <v>2310.1999999999998</v>
      </c>
      <c r="J545" s="2">
        <v>0</v>
      </c>
      <c r="K545" s="2">
        <v>2310.1999999999998</v>
      </c>
      <c r="L545" s="13">
        <v>0</v>
      </c>
      <c r="M545" s="2">
        <v>0</v>
      </c>
      <c r="N545" s="2">
        <v>2310.1999999999998</v>
      </c>
      <c r="O545" s="13">
        <v>0</v>
      </c>
      <c r="P545" s="2">
        <v>0</v>
      </c>
      <c r="Q545" s="2">
        <v>2310.1999999999998</v>
      </c>
      <c r="R545" s="13">
        <v>0</v>
      </c>
      <c r="T545" s="2">
        <v>2310.1999999999998</v>
      </c>
      <c r="U545" s="13">
        <v>0</v>
      </c>
      <c r="V545" s="2">
        <f t="shared" si="88"/>
        <v>0</v>
      </c>
      <c r="W545" s="2">
        <f t="shared" si="89"/>
        <v>2310.1999999999998</v>
      </c>
      <c r="X545" s="13">
        <f t="shared" si="90"/>
        <v>0</v>
      </c>
      <c r="Y545" s="44">
        <f t="shared" si="85"/>
        <v>0</v>
      </c>
      <c r="Z545" s="44">
        <f t="shared" si="86"/>
        <v>2310.1999999999998</v>
      </c>
      <c r="AA545" s="44">
        <f t="shared" si="87"/>
        <v>0</v>
      </c>
      <c r="AB545" s="44">
        <f t="shared" si="83"/>
        <v>0</v>
      </c>
      <c r="AC545" s="44">
        <f t="shared" si="82"/>
        <v>2310.1999999999998</v>
      </c>
      <c r="AD545" s="44">
        <f t="shared" si="84"/>
        <v>0</v>
      </c>
      <c r="AE545" s="1" t="s">
        <v>21</v>
      </c>
    </row>
    <row r="546" spans="1:31" x14ac:dyDescent="0.25">
      <c r="A546" s="1">
        <v>9</v>
      </c>
      <c r="B546" s="1" t="s">
        <v>570</v>
      </c>
      <c r="C546" s="1" t="s">
        <v>406</v>
      </c>
      <c r="D546" s="4">
        <v>38211</v>
      </c>
      <c r="E546" s="13">
        <v>169.95</v>
      </c>
      <c r="F546" s="1" t="s">
        <v>565</v>
      </c>
      <c r="G546" s="1" t="s">
        <v>19</v>
      </c>
      <c r="H546" s="1">
        <v>10</v>
      </c>
      <c r="I546" s="2">
        <v>169.95</v>
      </c>
      <c r="J546" s="2">
        <v>0</v>
      </c>
      <c r="K546" s="2">
        <v>169.95</v>
      </c>
      <c r="L546" s="13">
        <v>0</v>
      </c>
      <c r="M546" s="2">
        <v>0</v>
      </c>
      <c r="N546" s="2">
        <v>169.95</v>
      </c>
      <c r="O546" s="13">
        <v>0</v>
      </c>
      <c r="P546" s="2">
        <v>0</v>
      </c>
      <c r="Q546" s="2">
        <v>169.95</v>
      </c>
      <c r="R546" s="13">
        <v>0</v>
      </c>
      <c r="T546" s="2">
        <v>169.95</v>
      </c>
      <c r="U546" s="13">
        <v>0</v>
      </c>
      <c r="V546" s="2">
        <f t="shared" si="88"/>
        <v>0</v>
      </c>
      <c r="W546" s="2">
        <f t="shared" si="89"/>
        <v>169.95</v>
      </c>
      <c r="X546" s="13">
        <f t="shared" si="90"/>
        <v>0</v>
      </c>
      <c r="Y546" s="44">
        <f t="shared" si="85"/>
        <v>0</v>
      </c>
      <c r="Z546" s="44">
        <f t="shared" si="86"/>
        <v>169.95</v>
      </c>
      <c r="AA546" s="44">
        <f t="shared" si="87"/>
        <v>0</v>
      </c>
      <c r="AB546" s="44">
        <f t="shared" si="83"/>
        <v>0</v>
      </c>
      <c r="AC546" s="44">
        <f t="shared" si="82"/>
        <v>169.95</v>
      </c>
      <c r="AD546" s="44">
        <f t="shared" si="84"/>
        <v>0</v>
      </c>
      <c r="AE546" s="1" t="s">
        <v>21</v>
      </c>
    </row>
    <row r="547" spans="1:31" x14ac:dyDescent="0.25">
      <c r="A547" s="1">
        <v>9</v>
      </c>
      <c r="B547" s="1" t="s">
        <v>571</v>
      </c>
      <c r="C547" s="1" t="s">
        <v>406</v>
      </c>
      <c r="D547" s="4">
        <v>38211</v>
      </c>
      <c r="E547" s="13">
        <v>174.99</v>
      </c>
      <c r="F547" s="1" t="s">
        <v>565</v>
      </c>
      <c r="G547" s="1" t="s">
        <v>19</v>
      </c>
      <c r="H547" s="1">
        <v>10</v>
      </c>
      <c r="I547" s="2">
        <v>174.99</v>
      </c>
      <c r="J547" s="2">
        <v>0</v>
      </c>
      <c r="K547" s="2">
        <v>174.99</v>
      </c>
      <c r="L547" s="13">
        <v>0</v>
      </c>
      <c r="M547" s="2">
        <v>0</v>
      </c>
      <c r="N547" s="2">
        <v>174.99</v>
      </c>
      <c r="O547" s="13">
        <v>0</v>
      </c>
      <c r="P547" s="2">
        <v>0</v>
      </c>
      <c r="Q547" s="2">
        <v>174.99</v>
      </c>
      <c r="R547" s="13">
        <v>0</v>
      </c>
      <c r="T547" s="2">
        <v>174.99</v>
      </c>
      <c r="U547" s="13">
        <v>0</v>
      </c>
      <c r="V547" s="2">
        <f t="shared" si="88"/>
        <v>0</v>
      </c>
      <c r="W547" s="2">
        <f t="shared" si="89"/>
        <v>174.99</v>
      </c>
      <c r="X547" s="13">
        <f t="shared" si="90"/>
        <v>0</v>
      </c>
      <c r="Y547" s="44">
        <f t="shared" si="85"/>
        <v>0</v>
      </c>
      <c r="Z547" s="44">
        <f t="shared" si="86"/>
        <v>174.99</v>
      </c>
      <c r="AA547" s="44">
        <f t="shared" si="87"/>
        <v>0</v>
      </c>
      <c r="AB547" s="44">
        <f t="shared" si="83"/>
        <v>0</v>
      </c>
      <c r="AC547" s="44">
        <f t="shared" si="82"/>
        <v>174.99</v>
      </c>
      <c r="AD547" s="44">
        <f t="shared" si="84"/>
        <v>0</v>
      </c>
      <c r="AE547" s="1" t="s">
        <v>21</v>
      </c>
    </row>
    <row r="548" spans="1:31" x14ac:dyDescent="0.25">
      <c r="A548" s="1">
        <v>9</v>
      </c>
      <c r="B548" s="1" t="s">
        <v>573</v>
      </c>
      <c r="C548" s="1" t="s">
        <v>406</v>
      </c>
      <c r="D548" s="4">
        <v>38211</v>
      </c>
      <c r="E548" s="13">
        <v>2599.8000000000002</v>
      </c>
      <c r="F548" s="1" t="s">
        <v>572</v>
      </c>
      <c r="G548" s="1" t="s">
        <v>19</v>
      </c>
      <c r="H548" s="1">
        <v>10</v>
      </c>
      <c r="I548" s="2">
        <v>2599.8000000000002</v>
      </c>
      <c r="J548" s="2">
        <v>0</v>
      </c>
      <c r="K548" s="2">
        <v>2599.8000000000002</v>
      </c>
      <c r="L548" s="13">
        <v>0</v>
      </c>
      <c r="M548" s="2">
        <v>0</v>
      </c>
      <c r="N548" s="2">
        <v>2599.8000000000002</v>
      </c>
      <c r="O548" s="13">
        <v>0</v>
      </c>
      <c r="P548" s="2">
        <v>0</v>
      </c>
      <c r="Q548" s="2">
        <v>2599.8000000000002</v>
      </c>
      <c r="R548" s="13">
        <v>0</v>
      </c>
      <c r="T548" s="2">
        <v>2599.8000000000002</v>
      </c>
      <c r="U548" s="13">
        <v>0</v>
      </c>
      <c r="V548" s="2">
        <f t="shared" si="88"/>
        <v>0</v>
      </c>
      <c r="W548" s="2">
        <f t="shared" si="89"/>
        <v>2599.8000000000002</v>
      </c>
      <c r="X548" s="13">
        <f t="shared" si="90"/>
        <v>0</v>
      </c>
      <c r="Y548" s="44">
        <f t="shared" si="85"/>
        <v>0</v>
      </c>
      <c r="Z548" s="44">
        <f t="shared" si="86"/>
        <v>2599.8000000000002</v>
      </c>
      <c r="AA548" s="44">
        <f t="shared" si="87"/>
        <v>0</v>
      </c>
      <c r="AB548" s="44">
        <f t="shared" si="83"/>
        <v>0</v>
      </c>
      <c r="AC548" s="44">
        <f t="shared" si="82"/>
        <v>2599.8000000000002</v>
      </c>
      <c r="AD548" s="44">
        <f t="shared" si="84"/>
        <v>0</v>
      </c>
      <c r="AE548" s="1" t="s">
        <v>21</v>
      </c>
    </row>
    <row r="549" spans="1:31" x14ac:dyDescent="0.25">
      <c r="A549" s="1">
        <v>9</v>
      </c>
      <c r="B549" s="1" t="s">
        <v>574</v>
      </c>
      <c r="C549" s="1" t="s">
        <v>406</v>
      </c>
      <c r="D549" s="4">
        <v>38211</v>
      </c>
      <c r="E549" s="13">
        <v>239.8</v>
      </c>
      <c r="F549" s="1" t="s">
        <v>572</v>
      </c>
      <c r="G549" s="1" t="s">
        <v>19</v>
      </c>
      <c r="H549" s="1">
        <v>10</v>
      </c>
      <c r="I549" s="2">
        <v>239.8</v>
      </c>
      <c r="J549" s="2">
        <v>0</v>
      </c>
      <c r="K549" s="2">
        <v>239.8</v>
      </c>
      <c r="L549" s="13">
        <v>0</v>
      </c>
      <c r="M549" s="2">
        <v>0</v>
      </c>
      <c r="N549" s="2">
        <v>239.8</v>
      </c>
      <c r="O549" s="13">
        <v>0</v>
      </c>
      <c r="P549" s="2">
        <v>0</v>
      </c>
      <c r="Q549" s="2">
        <v>239.8</v>
      </c>
      <c r="R549" s="13">
        <v>0</v>
      </c>
      <c r="T549" s="2">
        <v>239.8</v>
      </c>
      <c r="U549" s="13">
        <v>0</v>
      </c>
      <c r="V549" s="2">
        <f t="shared" si="88"/>
        <v>0</v>
      </c>
      <c r="W549" s="2">
        <f t="shared" si="89"/>
        <v>239.8</v>
      </c>
      <c r="X549" s="13">
        <f t="shared" si="90"/>
        <v>0</v>
      </c>
      <c r="Y549" s="44">
        <f t="shared" si="85"/>
        <v>0</v>
      </c>
      <c r="Z549" s="44">
        <f t="shared" si="86"/>
        <v>239.8</v>
      </c>
      <c r="AA549" s="44">
        <f t="shared" si="87"/>
        <v>0</v>
      </c>
      <c r="AB549" s="44">
        <f t="shared" si="83"/>
        <v>0</v>
      </c>
      <c r="AC549" s="44">
        <f t="shared" si="82"/>
        <v>239.8</v>
      </c>
      <c r="AD549" s="44">
        <f t="shared" si="84"/>
        <v>0</v>
      </c>
      <c r="AE549" s="1" t="s">
        <v>21</v>
      </c>
    </row>
    <row r="550" spans="1:31" x14ac:dyDescent="0.25">
      <c r="A550" s="1">
        <v>9</v>
      </c>
      <c r="B550" s="1" t="s">
        <v>575</v>
      </c>
      <c r="C550" s="1" t="s">
        <v>406</v>
      </c>
      <c r="D550" s="4">
        <v>38211</v>
      </c>
      <c r="E550" s="13">
        <v>39.99</v>
      </c>
      <c r="F550" s="1" t="s">
        <v>572</v>
      </c>
      <c r="G550" s="1" t="s">
        <v>19</v>
      </c>
      <c r="H550" s="1">
        <v>10</v>
      </c>
      <c r="I550" s="2">
        <v>39.99</v>
      </c>
      <c r="J550" s="2">
        <v>0</v>
      </c>
      <c r="K550" s="2">
        <v>39.99</v>
      </c>
      <c r="L550" s="13">
        <v>0</v>
      </c>
      <c r="M550" s="2">
        <v>0</v>
      </c>
      <c r="N550" s="2">
        <v>39.99</v>
      </c>
      <c r="O550" s="13">
        <v>0</v>
      </c>
      <c r="P550" s="2">
        <v>0</v>
      </c>
      <c r="Q550" s="2">
        <v>39.99</v>
      </c>
      <c r="R550" s="13">
        <v>0</v>
      </c>
      <c r="T550" s="2">
        <v>39.99</v>
      </c>
      <c r="U550" s="13">
        <v>0</v>
      </c>
      <c r="V550" s="2">
        <f t="shared" si="88"/>
        <v>0</v>
      </c>
      <c r="W550" s="2">
        <f t="shared" si="89"/>
        <v>39.99</v>
      </c>
      <c r="X550" s="13">
        <f t="shared" si="90"/>
        <v>0</v>
      </c>
      <c r="Y550" s="44">
        <f t="shared" si="85"/>
        <v>0</v>
      </c>
      <c r="Z550" s="44">
        <f t="shared" si="86"/>
        <v>39.99</v>
      </c>
      <c r="AA550" s="44">
        <f t="shared" si="87"/>
        <v>0</v>
      </c>
      <c r="AB550" s="44">
        <f t="shared" si="83"/>
        <v>0</v>
      </c>
      <c r="AC550" s="44">
        <f t="shared" si="82"/>
        <v>39.99</v>
      </c>
      <c r="AD550" s="44">
        <f t="shared" si="84"/>
        <v>0</v>
      </c>
      <c r="AE550" s="1" t="s">
        <v>21</v>
      </c>
    </row>
    <row r="551" spans="1:31" x14ac:dyDescent="0.25">
      <c r="A551" s="1">
        <v>9</v>
      </c>
      <c r="B551" s="1" t="s">
        <v>577</v>
      </c>
      <c r="C551" s="1" t="s">
        <v>406</v>
      </c>
      <c r="D551" s="4">
        <v>38245</v>
      </c>
      <c r="E551" s="13">
        <v>495.44</v>
      </c>
      <c r="F551" s="1" t="s">
        <v>576</v>
      </c>
      <c r="G551" s="1" t="s">
        <v>19</v>
      </c>
      <c r="H551" s="1">
        <v>15</v>
      </c>
      <c r="I551" s="2">
        <v>357.82</v>
      </c>
      <c r="J551" s="2">
        <v>33.03</v>
      </c>
      <c r="K551" s="2">
        <v>390.85</v>
      </c>
      <c r="L551" s="13">
        <v>104.58999999999997</v>
      </c>
      <c r="M551" s="2">
        <v>33.029333333333334</v>
      </c>
      <c r="N551" s="2">
        <v>423.87933333333336</v>
      </c>
      <c r="O551" s="13">
        <v>71.560666666666634</v>
      </c>
      <c r="P551" s="2">
        <v>33.029333333333334</v>
      </c>
      <c r="Q551" s="2">
        <v>456.9086666666667</v>
      </c>
      <c r="R551" s="13">
        <v>38.531333333333293</v>
      </c>
      <c r="S551" s="2">
        <v>33.029333333333334</v>
      </c>
      <c r="T551" s="2">
        <v>489.93800000000005</v>
      </c>
      <c r="U551" s="13">
        <v>5.5019999999999527</v>
      </c>
      <c r="V551" s="2">
        <v>5.5</v>
      </c>
      <c r="W551" s="2">
        <f t="shared" si="89"/>
        <v>495.43800000000005</v>
      </c>
      <c r="X551" s="13">
        <f t="shared" si="90"/>
        <v>1.9999999999527063E-3</v>
      </c>
      <c r="Y551" s="44">
        <v>0</v>
      </c>
      <c r="Z551" s="44">
        <f t="shared" si="86"/>
        <v>495.43800000000005</v>
      </c>
      <c r="AA551" s="44">
        <f t="shared" si="87"/>
        <v>1.9999999999527063E-3</v>
      </c>
      <c r="AB551" s="44">
        <v>0</v>
      </c>
      <c r="AC551" s="44">
        <f t="shared" si="82"/>
        <v>495.43800000000005</v>
      </c>
      <c r="AD551" s="44">
        <f t="shared" si="84"/>
        <v>1.9999999999527063E-3</v>
      </c>
      <c r="AE551" s="1" t="s">
        <v>21</v>
      </c>
    </row>
    <row r="552" spans="1:31" x14ac:dyDescent="0.25">
      <c r="A552" s="1">
        <v>9</v>
      </c>
      <c r="B552" s="1" t="s">
        <v>578</v>
      </c>
      <c r="C552" s="1" t="s">
        <v>406</v>
      </c>
      <c r="D552" s="4">
        <v>38246</v>
      </c>
      <c r="E552" s="13">
        <v>459.79</v>
      </c>
      <c r="F552" s="1" t="s">
        <v>576</v>
      </c>
      <c r="G552" s="1" t="s">
        <v>19</v>
      </c>
      <c r="H552" s="1">
        <v>15</v>
      </c>
      <c r="I552" s="2">
        <v>332.04</v>
      </c>
      <c r="J552" s="2">
        <v>30.65</v>
      </c>
      <c r="K552" s="2">
        <v>362.69</v>
      </c>
      <c r="L552" s="13">
        <v>97.100000000000023</v>
      </c>
      <c r="M552" s="2">
        <v>30.652666666666669</v>
      </c>
      <c r="N552" s="2">
        <v>393.34266666666667</v>
      </c>
      <c r="O552" s="13">
        <v>66.447333333333347</v>
      </c>
      <c r="P552" s="2">
        <v>30.652666666666669</v>
      </c>
      <c r="Q552" s="2">
        <v>423.99533333333335</v>
      </c>
      <c r="R552" s="13">
        <v>35.794666666666672</v>
      </c>
      <c r="S552" s="2">
        <v>30.652666666666669</v>
      </c>
      <c r="T552" s="2">
        <v>454.64800000000002</v>
      </c>
      <c r="U552" s="13">
        <v>5.1419999999999959</v>
      </c>
      <c r="V552" s="2">
        <v>5.14</v>
      </c>
      <c r="W552" s="2">
        <f t="shared" si="89"/>
        <v>459.78800000000001</v>
      </c>
      <c r="X552" s="13">
        <f t="shared" si="90"/>
        <v>2.0000000000095497E-3</v>
      </c>
      <c r="Y552" s="44">
        <v>0</v>
      </c>
      <c r="Z552" s="44">
        <f t="shared" si="86"/>
        <v>459.78800000000001</v>
      </c>
      <c r="AA552" s="44">
        <f t="shared" si="87"/>
        <v>2.0000000000095497E-3</v>
      </c>
      <c r="AB552" s="44">
        <v>0</v>
      </c>
      <c r="AC552" s="44">
        <f t="shared" ref="AC552:AC615" si="91">Z552+AB552</f>
        <v>459.78800000000001</v>
      </c>
      <c r="AD552" s="44">
        <f t="shared" si="84"/>
        <v>2.0000000000095497E-3</v>
      </c>
      <c r="AE552" s="1" t="s">
        <v>21</v>
      </c>
    </row>
    <row r="553" spans="1:31" x14ac:dyDescent="0.25">
      <c r="A553" s="1">
        <v>9</v>
      </c>
      <c r="B553" s="1" t="s">
        <v>579</v>
      </c>
      <c r="C553" s="1" t="s">
        <v>406</v>
      </c>
      <c r="D553" s="4">
        <v>38246</v>
      </c>
      <c r="E553" s="13">
        <v>120.64</v>
      </c>
      <c r="F553" s="1" t="s">
        <v>576</v>
      </c>
      <c r="G553" s="1" t="s">
        <v>19</v>
      </c>
      <c r="H553" s="1">
        <v>15</v>
      </c>
      <c r="I553" s="2">
        <v>87.1</v>
      </c>
      <c r="J553" s="2">
        <v>8.0399999999999991</v>
      </c>
      <c r="K553" s="2">
        <v>95.139999999999986</v>
      </c>
      <c r="L553" s="13">
        <v>25.500000000000014</v>
      </c>
      <c r="M553" s="2">
        <v>8.0426666666666673</v>
      </c>
      <c r="N553" s="2">
        <v>103.18266666666665</v>
      </c>
      <c r="O553" s="13">
        <v>17.457333333333352</v>
      </c>
      <c r="P553" s="2">
        <v>8.0426666666666673</v>
      </c>
      <c r="Q553" s="2">
        <v>111.22533333333331</v>
      </c>
      <c r="R553" s="13">
        <v>9.4146666666666903</v>
      </c>
      <c r="S553" s="2">
        <v>8.0426666666666673</v>
      </c>
      <c r="T553" s="2">
        <v>119.26799999999997</v>
      </c>
      <c r="U553" s="13">
        <v>1.3720000000000283</v>
      </c>
      <c r="V553" s="2">
        <v>1.37</v>
      </c>
      <c r="W553" s="2">
        <f t="shared" si="89"/>
        <v>120.63799999999998</v>
      </c>
      <c r="X553" s="13">
        <f t="shared" si="90"/>
        <v>2.0000000000237605E-3</v>
      </c>
      <c r="Y553" s="44">
        <v>0</v>
      </c>
      <c r="Z553" s="44">
        <f t="shared" si="86"/>
        <v>120.63799999999998</v>
      </c>
      <c r="AA553" s="44">
        <f t="shared" si="87"/>
        <v>2.0000000000237605E-3</v>
      </c>
      <c r="AB553" s="44">
        <v>0</v>
      </c>
      <c r="AC553" s="44">
        <f t="shared" si="91"/>
        <v>120.63799999999998</v>
      </c>
      <c r="AD553" s="44">
        <f t="shared" si="84"/>
        <v>2.0000000000237605E-3</v>
      </c>
      <c r="AE553" s="1" t="s">
        <v>21</v>
      </c>
    </row>
    <row r="554" spans="1:31" x14ac:dyDescent="0.25">
      <c r="A554" s="1">
        <v>9</v>
      </c>
      <c r="B554" s="1" t="s">
        <v>580</v>
      </c>
      <c r="C554" s="1" t="s">
        <v>406</v>
      </c>
      <c r="D554" s="4">
        <v>38406</v>
      </c>
      <c r="E554" s="13">
        <v>250</v>
      </c>
      <c r="F554" s="1" t="s">
        <v>506</v>
      </c>
      <c r="G554" s="1" t="s">
        <v>19</v>
      </c>
      <c r="H554" s="1">
        <v>5</v>
      </c>
      <c r="I554" s="2">
        <v>250</v>
      </c>
      <c r="J554" s="2">
        <v>0</v>
      </c>
      <c r="K554" s="2">
        <v>250</v>
      </c>
      <c r="L554" s="13">
        <v>0</v>
      </c>
      <c r="M554" s="2">
        <v>0</v>
      </c>
      <c r="N554" s="2">
        <v>250</v>
      </c>
      <c r="O554" s="13">
        <v>0</v>
      </c>
      <c r="P554" s="2">
        <v>0</v>
      </c>
      <c r="Q554" s="2">
        <v>250</v>
      </c>
      <c r="R554" s="13">
        <v>0</v>
      </c>
      <c r="T554" s="2">
        <v>250</v>
      </c>
      <c r="U554" s="13">
        <v>0</v>
      </c>
      <c r="V554" s="2">
        <f t="shared" si="88"/>
        <v>0</v>
      </c>
      <c r="W554" s="2">
        <f t="shared" si="89"/>
        <v>250</v>
      </c>
      <c r="X554" s="13">
        <f t="shared" si="90"/>
        <v>0</v>
      </c>
      <c r="Y554" s="44">
        <f t="shared" si="85"/>
        <v>0</v>
      </c>
      <c r="Z554" s="44">
        <f t="shared" si="86"/>
        <v>250</v>
      </c>
      <c r="AA554" s="44">
        <f t="shared" si="87"/>
        <v>0</v>
      </c>
      <c r="AB554" s="44">
        <f t="shared" si="83"/>
        <v>0</v>
      </c>
      <c r="AC554" s="44">
        <f t="shared" si="91"/>
        <v>250</v>
      </c>
      <c r="AD554" s="44">
        <f t="shared" si="84"/>
        <v>0</v>
      </c>
      <c r="AE554" s="1" t="s">
        <v>21</v>
      </c>
    </row>
    <row r="555" spans="1:31" x14ac:dyDescent="0.25">
      <c r="A555" s="1">
        <v>9</v>
      </c>
      <c r="B555" s="1" t="s">
        <v>581</v>
      </c>
      <c r="C555" s="1" t="s">
        <v>406</v>
      </c>
      <c r="D555" s="4">
        <v>38407</v>
      </c>
      <c r="E555" s="13">
        <v>601.35</v>
      </c>
      <c r="F555" s="1" t="s">
        <v>510</v>
      </c>
      <c r="G555" s="1" t="s">
        <v>19</v>
      </c>
      <c r="H555" s="1">
        <v>5</v>
      </c>
      <c r="I555" s="2">
        <v>601.35</v>
      </c>
      <c r="J555" s="2">
        <v>0</v>
      </c>
      <c r="K555" s="2">
        <v>601.35</v>
      </c>
      <c r="L555" s="13">
        <v>0</v>
      </c>
      <c r="M555" s="2">
        <v>0</v>
      </c>
      <c r="N555" s="2">
        <v>601.35</v>
      </c>
      <c r="O555" s="13">
        <v>0</v>
      </c>
      <c r="P555" s="2">
        <v>0</v>
      </c>
      <c r="Q555" s="2">
        <v>601.35</v>
      </c>
      <c r="R555" s="13">
        <v>0</v>
      </c>
      <c r="T555" s="2">
        <v>601.35</v>
      </c>
      <c r="U555" s="13">
        <v>0</v>
      </c>
      <c r="V555" s="2">
        <f t="shared" si="88"/>
        <v>0</v>
      </c>
      <c r="W555" s="2">
        <f t="shared" si="89"/>
        <v>601.35</v>
      </c>
      <c r="X555" s="13">
        <f t="shared" si="90"/>
        <v>0</v>
      </c>
      <c r="Y555" s="44">
        <f t="shared" si="85"/>
        <v>0</v>
      </c>
      <c r="Z555" s="44">
        <f t="shared" si="86"/>
        <v>601.35</v>
      </c>
      <c r="AA555" s="44">
        <f t="shared" si="87"/>
        <v>0</v>
      </c>
      <c r="AB555" s="44">
        <f t="shared" si="83"/>
        <v>0</v>
      </c>
      <c r="AC555" s="44">
        <f t="shared" si="91"/>
        <v>601.35</v>
      </c>
      <c r="AD555" s="44">
        <f t="shared" si="84"/>
        <v>0</v>
      </c>
      <c r="AE555" s="1" t="s">
        <v>21</v>
      </c>
    </row>
    <row r="556" spans="1:31" x14ac:dyDescent="0.25">
      <c r="A556" s="1">
        <v>9</v>
      </c>
      <c r="B556" s="1" t="s">
        <v>583</v>
      </c>
      <c r="C556" s="1" t="s">
        <v>406</v>
      </c>
      <c r="D556" s="4">
        <v>38434</v>
      </c>
      <c r="E556" s="13">
        <v>3883.6</v>
      </c>
      <c r="F556" s="1" t="s">
        <v>582</v>
      </c>
      <c r="G556" s="1" t="s">
        <v>19</v>
      </c>
      <c r="H556" s="1">
        <v>5</v>
      </c>
      <c r="I556" s="2">
        <v>3883.6</v>
      </c>
      <c r="J556" s="2">
        <v>0</v>
      </c>
      <c r="K556" s="2">
        <v>3883.6</v>
      </c>
      <c r="L556" s="13">
        <v>0</v>
      </c>
      <c r="M556" s="2">
        <v>0</v>
      </c>
      <c r="N556" s="2">
        <v>3883.6</v>
      </c>
      <c r="O556" s="13">
        <v>0</v>
      </c>
      <c r="P556" s="2">
        <v>0</v>
      </c>
      <c r="Q556" s="2">
        <v>3883.6</v>
      </c>
      <c r="R556" s="13">
        <v>0</v>
      </c>
      <c r="T556" s="2">
        <v>3883.6</v>
      </c>
      <c r="U556" s="13">
        <v>0</v>
      </c>
      <c r="V556" s="2">
        <f t="shared" si="88"/>
        <v>0</v>
      </c>
      <c r="W556" s="2">
        <f t="shared" si="89"/>
        <v>3883.6</v>
      </c>
      <c r="X556" s="13">
        <f t="shared" si="90"/>
        <v>0</v>
      </c>
      <c r="Y556" s="44">
        <f t="shared" si="85"/>
        <v>0</v>
      </c>
      <c r="Z556" s="44">
        <f t="shared" si="86"/>
        <v>3883.6</v>
      </c>
      <c r="AA556" s="44">
        <f t="shared" si="87"/>
        <v>0</v>
      </c>
      <c r="AB556" s="44">
        <f t="shared" si="83"/>
        <v>0</v>
      </c>
      <c r="AC556" s="44">
        <f t="shared" si="91"/>
        <v>3883.6</v>
      </c>
      <c r="AD556" s="44">
        <f t="shared" si="84"/>
        <v>0</v>
      </c>
      <c r="AE556" s="1" t="s">
        <v>21</v>
      </c>
    </row>
    <row r="557" spans="1:31" x14ac:dyDescent="0.25">
      <c r="A557" s="1">
        <v>9</v>
      </c>
      <c r="B557" s="1" t="s">
        <v>585</v>
      </c>
      <c r="C557" s="1" t="s">
        <v>406</v>
      </c>
      <c r="D557" s="4">
        <v>38449</v>
      </c>
      <c r="E557" s="13">
        <v>26935.66</v>
      </c>
      <c r="F557" s="1" t="s">
        <v>584</v>
      </c>
      <c r="G557" s="1" t="s">
        <v>19</v>
      </c>
      <c r="H557" s="1">
        <v>15</v>
      </c>
      <c r="I557" s="2">
        <v>18406.03</v>
      </c>
      <c r="J557" s="2">
        <v>1795.71</v>
      </c>
      <c r="K557" s="2">
        <v>20201.739999999998</v>
      </c>
      <c r="L557" s="13">
        <v>6733.9200000000019</v>
      </c>
      <c r="M557" s="2">
        <v>1795.7106666666668</v>
      </c>
      <c r="N557" s="2">
        <v>21997.450666666664</v>
      </c>
      <c r="O557" s="13">
        <v>4938.209333333336</v>
      </c>
      <c r="P557" s="2">
        <v>1795.7106666666668</v>
      </c>
      <c r="Q557" s="2">
        <v>23793.16133333333</v>
      </c>
      <c r="R557" s="13">
        <v>3142.49866666667</v>
      </c>
      <c r="S557" s="2">
        <v>1795.7106666666668</v>
      </c>
      <c r="T557" s="2">
        <v>25588.871999999996</v>
      </c>
      <c r="U557" s="13">
        <v>1346.7880000000041</v>
      </c>
      <c r="V557" s="2">
        <v>1346.79</v>
      </c>
      <c r="W557" s="2">
        <f t="shared" si="89"/>
        <v>26935.661999999997</v>
      </c>
      <c r="X557" s="13">
        <f t="shared" si="90"/>
        <v>-1.9999999967694748E-3</v>
      </c>
      <c r="Y557" s="44">
        <f t="shared" si="85"/>
        <v>0</v>
      </c>
      <c r="Z557" s="44">
        <f t="shared" si="86"/>
        <v>26935.661999999997</v>
      </c>
      <c r="AA557" s="44">
        <f t="shared" si="87"/>
        <v>-1.9999999967694748E-3</v>
      </c>
      <c r="AB557" s="44">
        <f t="shared" si="83"/>
        <v>0</v>
      </c>
      <c r="AC557" s="44">
        <f t="shared" si="91"/>
        <v>26935.661999999997</v>
      </c>
      <c r="AD557" s="44">
        <f t="shared" si="84"/>
        <v>-1.9999999967694748E-3</v>
      </c>
      <c r="AE557" s="1" t="s">
        <v>21</v>
      </c>
    </row>
    <row r="558" spans="1:31" x14ac:dyDescent="0.25">
      <c r="A558" s="1">
        <v>9</v>
      </c>
      <c r="B558" s="1" t="s">
        <v>586</v>
      </c>
      <c r="C558" s="1" t="s">
        <v>406</v>
      </c>
      <c r="D558" s="4">
        <v>38449</v>
      </c>
      <c r="E558" s="13">
        <v>532</v>
      </c>
      <c r="F558" s="1" t="s">
        <v>584</v>
      </c>
      <c r="G558" s="1" t="s">
        <v>19</v>
      </c>
      <c r="H558" s="1">
        <v>15</v>
      </c>
      <c r="I558" s="2">
        <v>363.57</v>
      </c>
      <c r="J558" s="2">
        <v>35.47</v>
      </c>
      <c r="K558" s="2">
        <v>399.03999999999996</v>
      </c>
      <c r="L558" s="13">
        <v>132.96000000000004</v>
      </c>
      <c r="M558" s="2">
        <v>35.466666666666669</v>
      </c>
      <c r="N558" s="2">
        <v>434.50666666666666</v>
      </c>
      <c r="O558" s="13">
        <v>97.493333333333339</v>
      </c>
      <c r="P558" s="2">
        <v>35.466666666666669</v>
      </c>
      <c r="Q558" s="2">
        <v>469.97333333333336</v>
      </c>
      <c r="R558" s="13">
        <v>62.026666666666642</v>
      </c>
      <c r="S558" s="2">
        <v>35.466666666666669</v>
      </c>
      <c r="T558" s="2">
        <v>505.44000000000005</v>
      </c>
      <c r="U558" s="13">
        <v>26.559999999999945</v>
      </c>
      <c r="V558" s="2">
        <v>26.56</v>
      </c>
      <c r="W558" s="2">
        <f t="shared" si="89"/>
        <v>532</v>
      </c>
      <c r="X558" s="13">
        <f t="shared" si="90"/>
        <v>0</v>
      </c>
      <c r="Y558" s="44">
        <f t="shared" si="85"/>
        <v>0</v>
      </c>
      <c r="Z558" s="44">
        <f t="shared" si="86"/>
        <v>532</v>
      </c>
      <c r="AA558" s="44">
        <f t="shared" si="87"/>
        <v>0</v>
      </c>
      <c r="AB558" s="44">
        <f t="shared" si="83"/>
        <v>0</v>
      </c>
      <c r="AC558" s="44">
        <f t="shared" si="91"/>
        <v>532</v>
      </c>
      <c r="AD558" s="44">
        <f t="shared" si="84"/>
        <v>0</v>
      </c>
      <c r="AE558" s="1" t="s">
        <v>21</v>
      </c>
    </row>
    <row r="559" spans="1:31" x14ac:dyDescent="0.25">
      <c r="A559" s="1">
        <v>9</v>
      </c>
      <c r="B559" s="1" t="s">
        <v>587</v>
      </c>
      <c r="C559" s="1" t="s">
        <v>406</v>
      </c>
      <c r="D559" s="4">
        <v>38449</v>
      </c>
      <c r="E559" s="13">
        <v>1408</v>
      </c>
      <c r="F559" s="1" t="s">
        <v>584</v>
      </c>
      <c r="G559" s="1" t="s">
        <v>19</v>
      </c>
      <c r="H559" s="1">
        <v>15</v>
      </c>
      <c r="I559" s="2">
        <v>962.17</v>
      </c>
      <c r="J559" s="2">
        <v>93.87</v>
      </c>
      <c r="K559" s="2">
        <v>1056.04</v>
      </c>
      <c r="L559" s="13">
        <v>351.96000000000004</v>
      </c>
      <c r="M559" s="2">
        <v>93.86666666666666</v>
      </c>
      <c r="N559" s="2">
        <v>1149.9066666666665</v>
      </c>
      <c r="O559" s="13">
        <v>258.09333333333348</v>
      </c>
      <c r="P559" s="2">
        <v>93.86666666666666</v>
      </c>
      <c r="Q559" s="2">
        <v>1243.7733333333331</v>
      </c>
      <c r="R559" s="13">
        <v>164.22666666666692</v>
      </c>
      <c r="S559" s="2">
        <v>93.86666666666666</v>
      </c>
      <c r="T559" s="2">
        <v>1337.6399999999996</v>
      </c>
      <c r="U559" s="13">
        <v>70.360000000000355</v>
      </c>
      <c r="V559" s="2">
        <v>70.36</v>
      </c>
      <c r="W559" s="2">
        <f t="shared" si="89"/>
        <v>1407.9999999999995</v>
      </c>
      <c r="X559" s="13">
        <f t="shared" si="90"/>
        <v>0</v>
      </c>
      <c r="Y559" s="44">
        <f t="shared" si="85"/>
        <v>0</v>
      </c>
      <c r="Z559" s="44">
        <f t="shared" si="86"/>
        <v>1407.9999999999995</v>
      </c>
      <c r="AA559" s="44">
        <f t="shared" si="87"/>
        <v>0</v>
      </c>
      <c r="AB559" s="44">
        <f t="shared" si="83"/>
        <v>0</v>
      </c>
      <c r="AC559" s="44">
        <f t="shared" si="91"/>
        <v>1407.9999999999995</v>
      </c>
      <c r="AD559" s="44">
        <f t="shared" si="84"/>
        <v>0</v>
      </c>
      <c r="AE559" s="1" t="s">
        <v>21</v>
      </c>
    </row>
    <row r="560" spans="1:31" x14ac:dyDescent="0.25">
      <c r="A560" s="1">
        <v>9</v>
      </c>
      <c r="B560" s="1" t="s">
        <v>588</v>
      </c>
      <c r="C560" s="1" t="s">
        <v>406</v>
      </c>
      <c r="D560" s="4">
        <v>38449</v>
      </c>
      <c r="E560" s="13">
        <v>65</v>
      </c>
      <c r="F560" s="1" t="s">
        <v>584</v>
      </c>
      <c r="G560" s="1" t="s">
        <v>19</v>
      </c>
      <c r="H560" s="1">
        <v>15</v>
      </c>
      <c r="I560" s="2">
        <v>44.38</v>
      </c>
      <c r="J560" s="2">
        <v>4.33</v>
      </c>
      <c r="K560" s="2">
        <v>48.71</v>
      </c>
      <c r="L560" s="13">
        <v>16.29</v>
      </c>
      <c r="M560" s="2">
        <v>4.333333333333333</v>
      </c>
      <c r="N560" s="2">
        <v>53.043333333333337</v>
      </c>
      <c r="O560" s="13">
        <v>11.956666666666663</v>
      </c>
      <c r="P560" s="2">
        <v>4.333333333333333</v>
      </c>
      <c r="Q560" s="2">
        <v>57.376666666666672</v>
      </c>
      <c r="R560" s="13">
        <v>7.6233333333333277</v>
      </c>
      <c r="S560" s="2">
        <v>4.333333333333333</v>
      </c>
      <c r="T560" s="2">
        <v>61.710000000000008</v>
      </c>
      <c r="U560" s="13">
        <v>3.289999999999992</v>
      </c>
      <c r="V560" s="2">
        <v>3.29</v>
      </c>
      <c r="W560" s="2">
        <f t="shared" si="89"/>
        <v>65.000000000000014</v>
      </c>
      <c r="X560" s="13">
        <f t="shared" si="90"/>
        <v>0</v>
      </c>
      <c r="Y560" s="44">
        <f t="shared" si="85"/>
        <v>0</v>
      </c>
      <c r="Z560" s="44">
        <f t="shared" si="86"/>
        <v>65.000000000000014</v>
      </c>
      <c r="AA560" s="44">
        <f t="shared" si="87"/>
        <v>0</v>
      </c>
      <c r="AB560" s="44">
        <f t="shared" si="83"/>
        <v>0</v>
      </c>
      <c r="AC560" s="44">
        <f t="shared" si="91"/>
        <v>65.000000000000014</v>
      </c>
      <c r="AD560" s="44">
        <f t="shared" si="84"/>
        <v>0</v>
      </c>
      <c r="AE560" s="1" t="s">
        <v>21</v>
      </c>
    </row>
    <row r="561" spans="1:31" x14ac:dyDescent="0.25">
      <c r="A561" s="1">
        <v>9</v>
      </c>
      <c r="B561" s="1" t="s">
        <v>589</v>
      </c>
      <c r="C561" s="1" t="s">
        <v>406</v>
      </c>
      <c r="D561" s="4">
        <v>38449</v>
      </c>
      <c r="E561" s="13">
        <v>35</v>
      </c>
      <c r="F561" s="1" t="s">
        <v>584</v>
      </c>
      <c r="G561" s="1" t="s">
        <v>19</v>
      </c>
      <c r="H561" s="1">
        <v>15</v>
      </c>
      <c r="I561" s="2">
        <v>23.88</v>
      </c>
      <c r="J561" s="2">
        <v>2.33</v>
      </c>
      <c r="K561" s="2">
        <v>26.21</v>
      </c>
      <c r="L561" s="13">
        <v>8.7899999999999991</v>
      </c>
      <c r="M561" s="2">
        <v>2.3333333333333335</v>
      </c>
      <c r="N561" s="2">
        <v>28.543333333333333</v>
      </c>
      <c r="O561" s="13">
        <v>6.456666666666667</v>
      </c>
      <c r="P561" s="2">
        <v>2.3333333333333335</v>
      </c>
      <c r="Q561" s="2">
        <v>30.876666666666665</v>
      </c>
      <c r="R561" s="13">
        <v>4.1233333333333348</v>
      </c>
      <c r="S561" s="2">
        <v>2.3333333333333335</v>
      </c>
      <c r="T561" s="2">
        <v>33.21</v>
      </c>
      <c r="U561" s="13">
        <v>1.7899999999999991</v>
      </c>
      <c r="V561" s="2">
        <v>1.79</v>
      </c>
      <c r="W561" s="2">
        <f t="shared" si="89"/>
        <v>35</v>
      </c>
      <c r="X561" s="13">
        <f t="shared" si="90"/>
        <v>0</v>
      </c>
      <c r="Y561" s="44">
        <f t="shared" si="85"/>
        <v>0</v>
      </c>
      <c r="Z561" s="44">
        <f t="shared" si="86"/>
        <v>35</v>
      </c>
      <c r="AA561" s="44">
        <f t="shared" si="87"/>
        <v>0</v>
      </c>
      <c r="AB561" s="44">
        <f t="shared" si="83"/>
        <v>0</v>
      </c>
      <c r="AC561" s="44">
        <f t="shared" si="91"/>
        <v>35</v>
      </c>
      <c r="AD561" s="44">
        <f t="shared" si="84"/>
        <v>0</v>
      </c>
      <c r="AE561" s="1" t="s">
        <v>21</v>
      </c>
    </row>
    <row r="562" spans="1:31" x14ac:dyDescent="0.25">
      <c r="A562" s="1">
        <v>9</v>
      </c>
      <c r="B562" s="1" t="s">
        <v>590</v>
      </c>
      <c r="C562" s="1" t="s">
        <v>406</v>
      </c>
      <c r="D562" s="4">
        <v>38449</v>
      </c>
      <c r="E562" s="13">
        <v>275</v>
      </c>
      <c r="F562" s="1" t="s">
        <v>584</v>
      </c>
      <c r="G562" s="1" t="s">
        <v>19</v>
      </c>
      <c r="H562" s="1">
        <v>15</v>
      </c>
      <c r="I562" s="2">
        <v>187.88</v>
      </c>
      <c r="J562" s="2">
        <v>18.329999999999998</v>
      </c>
      <c r="K562" s="2">
        <v>206.20999999999998</v>
      </c>
      <c r="L562" s="13">
        <v>68.79000000000002</v>
      </c>
      <c r="M562" s="2">
        <v>18.333333333333332</v>
      </c>
      <c r="N562" s="2">
        <v>224.54333333333332</v>
      </c>
      <c r="O562" s="13">
        <v>50.456666666666678</v>
      </c>
      <c r="P562" s="2">
        <v>18.333333333333332</v>
      </c>
      <c r="Q562" s="2">
        <v>242.87666666666667</v>
      </c>
      <c r="R562" s="13">
        <v>32.123333333333335</v>
      </c>
      <c r="S562" s="2">
        <v>18.333333333333332</v>
      </c>
      <c r="T562" s="2">
        <v>261.20999999999998</v>
      </c>
      <c r="U562" s="13">
        <v>13.79000000000002</v>
      </c>
      <c r="V562" s="2">
        <v>13.79</v>
      </c>
      <c r="W562" s="2">
        <f t="shared" si="89"/>
        <v>275</v>
      </c>
      <c r="X562" s="13">
        <f t="shared" si="90"/>
        <v>0</v>
      </c>
      <c r="Y562" s="44">
        <f t="shared" si="85"/>
        <v>0</v>
      </c>
      <c r="Z562" s="44">
        <f t="shared" si="86"/>
        <v>275</v>
      </c>
      <c r="AA562" s="44">
        <f t="shared" si="87"/>
        <v>0</v>
      </c>
      <c r="AB562" s="44">
        <f t="shared" si="83"/>
        <v>0</v>
      </c>
      <c r="AC562" s="44">
        <f t="shared" si="91"/>
        <v>275</v>
      </c>
      <c r="AD562" s="44">
        <f t="shared" si="84"/>
        <v>0</v>
      </c>
      <c r="AE562" s="1" t="s">
        <v>21</v>
      </c>
    </row>
    <row r="563" spans="1:31" x14ac:dyDescent="0.25">
      <c r="A563" s="1">
        <v>9</v>
      </c>
      <c r="B563" s="1" t="s">
        <v>591</v>
      </c>
      <c r="C563" s="1" t="s">
        <v>406</v>
      </c>
      <c r="D563" s="4">
        <v>38449</v>
      </c>
      <c r="E563" s="13">
        <v>2100</v>
      </c>
      <c r="F563" s="1" t="s">
        <v>584</v>
      </c>
      <c r="G563" s="1" t="s">
        <v>19</v>
      </c>
      <c r="H563" s="1">
        <v>15</v>
      </c>
      <c r="I563" s="2">
        <v>1435</v>
      </c>
      <c r="J563" s="2">
        <v>140</v>
      </c>
      <c r="K563" s="2">
        <v>1575</v>
      </c>
      <c r="L563" s="13">
        <v>525</v>
      </c>
      <c r="M563" s="2">
        <v>140</v>
      </c>
      <c r="N563" s="2">
        <v>1715</v>
      </c>
      <c r="O563" s="13">
        <v>385</v>
      </c>
      <c r="P563" s="2">
        <v>140</v>
      </c>
      <c r="Q563" s="2">
        <v>1855</v>
      </c>
      <c r="R563" s="13">
        <v>245</v>
      </c>
      <c r="S563" s="2">
        <v>140</v>
      </c>
      <c r="T563" s="2">
        <v>1995</v>
      </c>
      <c r="U563" s="13">
        <v>105</v>
      </c>
      <c r="V563" s="2">
        <v>105</v>
      </c>
      <c r="W563" s="2">
        <f t="shared" si="89"/>
        <v>2100</v>
      </c>
      <c r="X563" s="13">
        <f t="shared" si="90"/>
        <v>0</v>
      </c>
      <c r="Y563" s="44">
        <f t="shared" si="85"/>
        <v>0</v>
      </c>
      <c r="Z563" s="44">
        <f t="shared" si="86"/>
        <v>2100</v>
      </c>
      <c r="AA563" s="44">
        <f t="shared" si="87"/>
        <v>0</v>
      </c>
      <c r="AB563" s="44">
        <f t="shared" si="83"/>
        <v>0</v>
      </c>
      <c r="AC563" s="44">
        <f t="shared" si="91"/>
        <v>2100</v>
      </c>
      <c r="AD563" s="44">
        <f t="shared" si="84"/>
        <v>0</v>
      </c>
      <c r="AE563" s="1" t="s">
        <v>21</v>
      </c>
    </row>
    <row r="564" spans="1:31" x14ac:dyDescent="0.25">
      <c r="A564" s="1">
        <v>9</v>
      </c>
      <c r="B564" s="1" t="s">
        <v>594</v>
      </c>
      <c r="C564" s="1" t="s">
        <v>406</v>
      </c>
      <c r="D564" s="4">
        <v>38519</v>
      </c>
      <c r="E564" s="13">
        <v>25724</v>
      </c>
      <c r="F564" s="1" t="s">
        <v>593</v>
      </c>
      <c r="G564" s="1" t="s">
        <v>19</v>
      </c>
      <c r="H564" s="1">
        <v>8</v>
      </c>
      <c r="I564" s="2">
        <v>25724</v>
      </c>
      <c r="J564" s="2">
        <v>0</v>
      </c>
      <c r="K564" s="2">
        <v>25724</v>
      </c>
      <c r="L564" s="13">
        <v>0</v>
      </c>
      <c r="M564" s="2">
        <v>0</v>
      </c>
      <c r="N564" s="2">
        <v>25724</v>
      </c>
      <c r="O564" s="13">
        <v>0</v>
      </c>
      <c r="P564" s="2">
        <v>0</v>
      </c>
      <c r="Q564" s="2">
        <v>25724</v>
      </c>
      <c r="R564" s="13">
        <v>0</v>
      </c>
      <c r="T564" s="2">
        <v>25724</v>
      </c>
      <c r="U564" s="13">
        <v>0</v>
      </c>
      <c r="V564" s="2">
        <f t="shared" si="88"/>
        <v>0</v>
      </c>
      <c r="W564" s="2">
        <f t="shared" si="89"/>
        <v>25724</v>
      </c>
      <c r="X564" s="13">
        <f t="shared" si="90"/>
        <v>0</v>
      </c>
      <c r="Y564" s="44">
        <f t="shared" si="85"/>
        <v>0</v>
      </c>
      <c r="Z564" s="44">
        <f t="shared" si="86"/>
        <v>25724</v>
      </c>
      <c r="AA564" s="44">
        <f t="shared" si="87"/>
        <v>0</v>
      </c>
      <c r="AB564" s="44">
        <f t="shared" ref="AB564:AB627" si="92">IF(Z564&gt;=E564, 0, ((E564/H564)/12*12))</f>
        <v>0</v>
      </c>
      <c r="AC564" s="44">
        <f t="shared" si="91"/>
        <v>25724</v>
      </c>
      <c r="AD564" s="44">
        <f t="shared" ref="AD564:AD627" si="93">E564-AC564</f>
        <v>0</v>
      </c>
      <c r="AE564" s="1" t="s">
        <v>21</v>
      </c>
    </row>
    <row r="565" spans="1:31" x14ac:dyDescent="0.25">
      <c r="A565" s="1">
        <v>9</v>
      </c>
      <c r="B565" s="1" t="s">
        <v>596</v>
      </c>
      <c r="C565" s="1" t="s">
        <v>406</v>
      </c>
      <c r="D565" s="4">
        <v>38519</v>
      </c>
      <c r="E565" s="13">
        <v>10596.8</v>
      </c>
      <c r="F565" s="1" t="s">
        <v>595</v>
      </c>
      <c r="G565" s="1" t="s">
        <v>19</v>
      </c>
      <c r="H565" s="1">
        <v>20</v>
      </c>
      <c r="I565" s="2">
        <v>5342.55</v>
      </c>
      <c r="J565" s="2">
        <v>529.84</v>
      </c>
      <c r="K565" s="2">
        <v>5872.39</v>
      </c>
      <c r="L565" s="13">
        <v>4724.4099999999989</v>
      </c>
      <c r="M565" s="2">
        <v>529.83999999999992</v>
      </c>
      <c r="N565" s="2">
        <v>6402.2300000000005</v>
      </c>
      <c r="O565" s="13">
        <v>4194.5699999999988</v>
      </c>
      <c r="P565" s="2">
        <v>529.83999999999992</v>
      </c>
      <c r="Q565" s="2">
        <v>6932.0700000000006</v>
      </c>
      <c r="R565" s="13">
        <v>3664.7299999999987</v>
      </c>
      <c r="S565" s="2">
        <v>529.83999999999992</v>
      </c>
      <c r="T565" s="2">
        <v>7461.9100000000008</v>
      </c>
      <c r="U565" s="13">
        <v>3134.8899999999985</v>
      </c>
      <c r="V565" s="2">
        <f t="shared" si="88"/>
        <v>529.83999999999992</v>
      </c>
      <c r="W565" s="2">
        <f t="shared" si="89"/>
        <v>7991.7500000000009</v>
      </c>
      <c r="X565" s="13">
        <f t="shared" si="90"/>
        <v>2605.0499999999984</v>
      </c>
      <c r="Y565" s="44">
        <f t="shared" si="85"/>
        <v>529.83999999999992</v>
      </c>
      <c r="Z565" s="44">
        <f t="shared" si="86"/>
        <v>8521.59</v>
      </c>
      <c r="AA565" s="44">
        <f t="shared" si="87"/>
        <v>2075.2099999999991</v>
      </c>
      <c r="AB565" s="44">
        <f t="shared" si="92"/>
        <v>529.83999999999992</v>
      </c>
      <c r="AC565" s="44">
        <f t="shared" si="91"/>
        <v>9051.43</v>
      </c>
      <c r="AD565" s="44">
        <f t="shared" si="93"/>
        <v>1545.369999999999</v>
      </c>
      <c r="AE565" s="1" t="s">
        <v>21</v>
      </c>
    </row>
    <row r="566" spans="1:31" x14ac:dyDescent="0.25">
      <c r="A566" s="1">
        <v>9</v>
      </c>
      <c r="B566" s="1" t="s">
        <v>597</v>
      </c>
      <c r="C566" s="1" t="s">
        <v>406</v>
      </c>
      <c r="D566" s="4">
        <v>38539</v>
      </c>
      <c r="E566" s="13">
        <v>251.18</v>
      </c>
      <c r="F566" s="1" t="s">
        <v>593</v>
      </c>
      <c r="G566" s="1" t="s">
        <v>19</v>
      </c>
      <c r="H566" s="1">
        <v>10</v>
      </c>
      <c r="I566" s="2">
        <v>251.18</v>
      </c>
      <c r="J566" s="2">
        <v>0</v>
      </c>
      <c r="K566" s="2">
        <v>251.18</v>
      </c>
      <c r="L566" s="13">
        <v>0</v>
      </c>
      <c r="M566" s="2">
        <v>0</v>
      </c>
      <c r="N566" s="2">
        <v>251.18</v>
      </c>
      <c r="O566" s="13">
        <v>0</v>
      </c>
      <c r="P566" s="2">
        <v>0</v>
      </c>
      <c r="Q566" s="2">
        <v>251.18</v>
      </c>
      <c r="R566" s="13">
        <v>0</v>
      </c>
      <c r="T566" s="2">
        <v>251.18</v>
      </c>
      <c r="U566" s="13">
        <v>0</v>
      </c>
      <c r="V566" s="2">
        <f t="shared" si="88"/>
        <v>0</v>
      </c>
      <c r="W566" s="2">
        <f t="shared" si="89"/>
        <v>251.18</v>
      </c>
      <c r="X566" s="13">
        <f t="shared" si="90"/>
        <v>0</v>
      </c>
      <c r="Y566" s="44">
        <f t="shared" si="85"/>
        <v>0</v>
      </c>
      <c r="Z566" s="44">
        <f t="shared" si="86"/>
        <v>251.18</v>
      </c>
      <c r="AA566" s="44">
        <f t="shared" si="87"/>
        <v>0</v>
      </c>
      <c r="AB566" s="44">
        <f t="shared" si="92"/>
        <v>0</v>
      </c>
      <c r="AC566" s="44">
        <f t="shared" si="91"/>
        <v>251.18</v>
      </c>
      <c r="AD566" s="44">
        <f t="shared" si="93"/>
        <v>0</v>
      </c>
      <c r="AE566" s="1" t="s">
        <v>21</v>
      </c>
    </row>
    <row r="567" spans="1:31" x14ac:dyDescent="0.25">
      <c r="A567" s="1">
        <v>9</v>
      </c>
      <c r="B567" s="1" t="s">
        <v>598</v>
      </c>
      <c r="C567" s="1" t="s">
        <v>406</v>
      </c>
      <c r="D567" s="4">
        <v>38539</v>
      </c>
      <c r="E567" s="13">
        <v>196.95</v>
      </c>
      <c r="F567" s="1" t="s">
        <v>593</v>
      </c>
      <c r="G567" s="1" t="s">
        <v>19</v>
      </c>
      <c r="H567" s="1">
        <v>10</v>
      </c>
      <c r="I567" s="2">
        <v>196.95</v>
      </c>
      <c r="J567" s="2">
        <v>0</v>
      </c>
      <c r="K567" s="2">
        <v>196.95</v>
      </c>
      <c r="L567" s="13">
        <v>0</v>
      </c>
      <c r="M567" s="2">
        <v>0</v>
      </c>
      <c r="N567" s="2">
        <v>196.95</v>
      </c>
      <c r="O567" s="13">
        <v>0</v>
      </c>
      <c r="P567" s="2">
        <v>0</v>
      </c>
      <c r="Q567" s="2">
        <v>196.95</v>
      </c>
      <c r="R567" s="13">
        <v>0</v>
      </c>
      <c r="T567" s="2">
        <v>196.95</v>
      </c>
      <c r="U567" s="13">
        <v>0</v>
      </c>
      <c r="V567" s="2">
        <f t="shared" si="88"/>
        <v>0</v>
      </c>
      <c r="W567" s="2">
        <f t="shared" si="89"/>
        <v>196.95</v>
      </c>
      <c r="X567" s="13">
        <f t="shared" si="90"/>
        <v>0</v>
      </c>
      <c r="Y567" s="44">
        <f t="shared" si="85"/>
        <v>0</v>
      </c>
      <c r="Z567" s="44">
        <f t="shared" si="86"/>
        <v>196.95</v>
      </c>
      <c r="AA567" s="44">
        <f t="shared" si="87"/>
        <v>0</v>
      </c>
      <c r="AB567" s="44">
        <f t="shared" si="92"/>
        <v>0</v>
      </c>
      <c r="AC567" s="44">
        <f t="shared" si="91"/>
        <v>196.95</v>
      </c>
      <c r="AD567" s="44">
        <f t="shared" si="93"/>
        <v>0</v>
      </c>
      <c r="AE567" s="1" t="s">
        <v>21</v>
      </c>
    </row>
    <row r="568" spans="1:31" x14ac:dyDescent="0.25">
      <c r="A568" s="1">
        <v>9</v>
      </c>
      <c r="B568" s="1" t="s">
        <v>599</v>
      </c>
      <c r="C568" s="1" t="s">
        <v>406</v>
      </c>
      <c r="D568" s="4">
        <v>38539</v>
      </c>
      <c r="E568" s="13">
        <v>41.95</v>
      </c>
      <c r="F568" s="1" t="s">
        <v>593</v>
      </c>
      <c r="G568" s="1" t="s">
        <v>19</v>
      </c>
      <c r="H568" s="1">
        <v>10</v>
      </c>
      <c r="I568" s="2">
        <v>41.95</v>
      </c>
      <c r="J568" s="2">
        <v>0</v>
      </c>
      <c r="K568" s="2">
        <v>41.95</v>
      </c>
      <c r="L568" s="13">
        <v>0</v>
      </c>
      <c r="M568" s="2">
        <v>0</v>
      </c>
      <c r="N568" s="2">
        <v>41.95</v>
      </c>
      <c r="O568" s="13">
        <v>0</v>
      </c>
      <c r="P568" s="2">
        <v>0</v>
      </c>
      <c r="Q568" s="2">
        <v>41.95</v>
      </c>
      <c r="R568" s="13">
        <v>0</v>
      </c>
      <c r="T568" s="2">
        <v>41.95</v>
      </c>
      <c r="U568" s="13">
        <v>0</v>
      </c>
      <c r="V568" s="2">
        <f t="shared" si="88"/>
        <v>0</v>
      </c>
      <c r="W568" s="2">
        <f t="shared" si="89"/>
        <v>41.95</v>
      </c>
      <c r="X568" s="13">
        <f t="shared" si="90"/>
        <v>0</v>
      </c>
      <c r="Y568" s="44">
        <f t="shared" si="85"/>
        <v>0</v>
      </c>
      <c r="Z568" s="44">
        <f t="shared" si="86"/>
        <v>41.95</v>
      </c>
      <c r="AA568" s="44">
        <f t="shared" si="87"/>
        <v>0</v>
      </c>
      <c r="AB568" s="44">
        <f t="shared" si="92"/>
        <v>0</v>
      </c>
      <c r="AC568" s="44">
        <f t="shared" si="91"/>
        <v>41.95</v>
      </c>
      <c r="AD568" s="44">
        <f t="shared" si="93"/>
        <v>0</v>
      </c>
      <c r="AE568" s="1" t="s">
        <v>21</v>
      </c>
    </row>
    <row r="569" spans="1:31" x14ac:dyDescent="0.25">
      <c r="A569" s="1">
        <v>9</v>
      </c>
      <c r="B569" s="1" t="s">
        <v>601</v>
      </c>
      <c r="C569" s="1" t="s">
        <v>406</v>
      </c>
      <c r="D569" s="4">
        <v>38546</v>
      </c>
      <c r="E569" s="13">
        <v>3840.6</v>
      </c>
      <c r="F569" s="1" t="s">
        <v>600</v>
      </c>
      <c r="G569" s="1" t="s">
        <v>19</v>
      </c>
      <c r="H569" s="1">
        <v>20</v>
      </c>
      <c r="I569" s="2">
        <v>1920.3</v>
      </c>
      <c r="J569" s="2">
        <v>192.03</v>
      </c>
      <c r="K569" s="2">
        <v>2112.33</v>
      </c>
      <c r="L569" s="13">
        <v>1728.27</v>
      </c>
      <c r="M569" s="2">
        <v>192.03000000000003</v>
      </c>
      <c r="N569" s="2">
        <v>2304.36</v>
      </c>
      <c r="O569" s="13">
        <v>1536.2399999999998</v>
      </c>
      <c r="P569" s="2">
        <v>192.03000000000003</v>
      </c>
      <c r="Q569" s="2">
        <v>2496.3900000000003</v>
      </c>
      <c r="R569" s="13">
        <v>1344.2099999999996</v>
      </c>
      <c r="S569" s="2">
        <v>192.03000000000003</v>
      </c>
      <c r="T569" s="2">
        <v>2688.4200000000005</v>
      </c>
      <c r="U569" s="13">
        <v>1152.1799999999994</v>
      </c>
      <c r="V569" s="2">
        <f t="shared" si="88"/>
        <v>192.03000000000003</v>
      </c>
      <c r="W569" s="2">
        <f t="shared" si="89"/>
        <v>2880.4500000000007</v>
      </c>
      <c r="X569" s="13">
        <f t="shared" si="90"/>
        <v>960.14999999999918</v>
      </c>
      <c r="Y569" s="44">
        <f t="shared" si="85"/>
        <v>192.03000000000003</v>
      </c>
      <c r="Z569" s="44">
        <f t="shared" si="86"/>
        <v>3072.4800000000009</v>
      </c>
      <c r="AA569" s="44">
        <f t="shared" si="87"/>
        <v>768.11999999999898</v>
      </c>
      <c r="AB569" s="44">
        <f t="shared" si="92"/>
        <v>192.03000000000003</v>
      </c>
      <c r="AC569" s="44">
        <f t="shared" si="91"/>
        <v>3264.5100000000011</v>
      </c>
      <c r="AD569" s="44">
        <f t="shared" si="93"/>
        <v>576.08999999999878</v>
      </c>
      <c r="AE569" s="1" t="s">
        <v>21</v>
      </c>
    </row>
    <row r="570" spans="1:31" x14ac:dyDescent="0.25">
      <c r="A570" s="1">
        <v>9</v>
      </c>
      <c r="B570" s="1" t="s">
        <v>603</v>
      </c>
      <c r="C570" s="1" t="s">
        <v>406</v>
      </c>
      <c r="D570" s="4">
        <v>38546</v>
      </c>
      <c r="E570" s="13">
        <v>6582.4</v>
      </c>
      <c r="F570" s="1" t="s">
        <v>602</v>
      </c>
      <c r="G570" s="1" t="s">
        <v>19</v>
      </c>
      <c r="H570" s="1">
        <v>20</v>
      </c>
      <c r="I570" s="2">
        <v>3291.2</v>
      </c>
      <c r="J570" s="2">
        <v>329.12</v>
      </c>
      <c r="K570" s="2">
        <v>3620.3199999999997</v>
      </c>
      <c r="L570" s="13">
        <v>2962.08</v>
      </c>
      <c r="M570" s="2">
        <v>329.12</v>
      </c>
      <c r="N570" s="2">
        <v>3949.4399999999996</v>
      </c>
      <c r="O570" s="13">
        <v>2632.96</v>
      </c>
      <c r="P570" s="2">
        <v>329.12</v>
      </c>
      <c r="Q570" s="2">
        <v>4278.5599999999995</v>
      </c>
      <c r="R570" s="13">
        <v>2303.84</v>
      </c>
      <c r="S570" s="2">
        <v>329.12</v>
      </c>
      <c r="T570" s="2">
        <v>4607.6799999999994</v>
      </c>
      <c r="U570" s="13">
        <v>1974.7200000000003</v>
      </c>
      <c r="V570" s="2">
        <f t="shared" si="88"/>
        <v>329.12</v>
      </c>
      <c r="W570" s="2">
        <f t="shared" si="89"/>
        <v>4936.7999999999993</v>
      </c>
      <c r="X570" s="13">
        <f t="shared" si="90"/>
        <v>1645.6000000000004</v>
      </c>
      <c r="Y570" s="44">
        <f t="shared" si="85"/>
        <v>329.12</v>
      </c>
      <c r="Z570" s="44">
        <f t="shared" si="86"/>
        <v>5265.9199999999992</v>
      </c>
      <c r="AA570" s="44">
        <f t="shared" si="87"/>
        <v>1316.4800000000005</v>
      </c>
      <c r="AB570" s="44">
        <f t="shared" si="92"/>
        <v>329.12</v>
      </c>
      <c r="AC570" s="44">
        <f t="shared" si="91"/>
        <v>5595.0399999999991</v>
      </c>
      <c r="AD570" s="44">
        <f t="shared" si="93"/>
        <v>987.36000000000058</v>
      </c>
      <c r="AE570" s="1" t="s">
        <v>21</v>
      </c>
    </row>
    <row r="571" spans="1:31" x14ac:dyDescent="0.25">
      <c r="A571" s="1">
        <v>9</v>
      </c>
      <c r="B571" s="1" t="s">
        <v>605</v>
      </c>
      <c r="C571" s="1" t="s">
        <v>406</v>
      </c>
      <c r="D571" s="4">
        <v>38595</v>
      </c>
      <c r="E571" s="13">
        <v>1690</v>
      </c>
      <c r="F571" s="1" t="s">
        <v>604</v>
      </c>
      <c r="G571" s="1" t="s">
        <v>19</v>
      </c>
      <c r="H571" s="1">
        <v>15</v>
      </c>
      <c r="I571" s="2">
        <v>1117.31</v>
      </c>
      <c r="J571" s="2">
        <v>112.67</v>
      </c>
      <c r="K571" s="2">
        <v>1229.98</v>
      </c>
      <c r="L571" s="13">
        <v>460.02</v>
      </c>
      <c r="M571" s="2">
        <v>112.66666666666667</v>
      </c>
      <c r="N571" s="2">
        <v>1342.6466666666668</v>
      </c>
      <c r="O571" s="13">
        <v>347.35333333333324</v>
      </c>
      <c r="P571" s="2">
        <v>112.66666666666667</v>
      </c>
      <c r="Q571" s="2">
        <v>1455.3133333333335</v>
      </c>
      <c r="R571" s="13">
        <v>234.6866666666665</v>
      </c>
      <c r="S571" s="2">
        <v>112.66666666666667</v>
      </c>
      <c r="T571" s="2">
        <v>1567.9800000000002</v>
      </c>
      <c r="U571" s="13">
        <v>122.01999999999975</v>
      </c>
      <c r="V571" s="2">
        <f t="shared" si="88"/>
        <v>112.66666666666667</v>
      </c>
      <c r="W571" s="2">
        <f t="shared" si="89"/>
        <v>1680.646666666667</v>
      </c>
      <c r="X571" s="13">
        <f t="shared" si="90"/>
        <v>9.353333333333012</v>
      </c>
      <c r="Y571" s="44">
        <v>9.35</v>
      </c>
      <c r="Z571" s="44">
        <f t="shared" si="86"/>
        <v>1689.9966666666669</v>
      </c>
      <c r="AA571" s="44">
        <f t="shared" si="87"/>
        <v>3.333333333102928E-3</v>
      </c>
      <c r="AB571" s="44">
        <v>0</v>
      </c>
      <c r="AC571" s="44">
        <f t="shared" si="91"/>
        <v>1689.9966666666669</v>
      </c>
      <c r="AD571" s="44">
        <f t="shared" si="93"/>
        <v>3.333333333102928E-3</v>
      </c>
      <c r="AE571" s="1" t="s">
        <v>21</v>
      </c>
    </row>
    <row r="572" spans="1:31" x14ac:dyDescent="0.25">
      <c r="A572" s="1">
        <v>9</v>
      </c>
      <c r="B572" s="1" t="s">
        <v>607</v>
      </c>
      <c r="C572" s="1" t="s">
        <v>406</v>
      </c>
      <c r="D572" s="4">
        <v>38610</v>
      </c>
      <c r="E572" s="13">
        <v>28425.34</v>
      </c>
      <c r="F572" s="1" t="s">
        <v>606</v>
      </c>
      <c r="G572" s="1" t="s">
        <v>19</v>
      </c>
      <c r="H572" s="1">
        <v>20</v>
      </c>
      <c r="I572" s="2">
        <v>13975.82</v>
      </c>
      <c r="J572" s="2">
        <v>1421.27</v>
      </c>
      <c r="K572" s="2">
        <v>15397.09</v>
      </c>
      <c r="L572" s="13">
        <v>13028.25</v>
      </c>
      <c r="M572" s="2">
        <v>1421.2670000000001</v>
      </c>
      <c r="N572" s="2">
        <v>16818.357</v>
      </c>
      <c r="O572" s="13">
        <v>11606.983</v>
      </c>
      <c r="P572" s="2">
        <v>1421.2670000000001</v>
      </c>
      <c r="Q572" s="2">
        <v>18239.624</v>
      </c>
      <c r="R572" s="13">
        <v>10185.716</v>
      </c>
      <c r="S572" s="2">
        <v>1421.2670000000001</v>
      </c>
      <c r="T572" s="2">
        <v>19660.891</v>
      </c>
      <c r="U572" s="13">
        <v>8764.4490000000005</v>
      </c>
      <c r="V572" s="2">
        <f t="shared" si="88"/>
        <v>1421.2670000000001</v>
      </c>
      <c r="W572" s="2">
        <f t="shared" si="89"/>
        <v>21082.157999999999</v>
      </c>
      <c r="X572" s="13">
        <f t="shared" si="90"/>
        <v>7343.1820000000007</v>
      </c>
      <c r="Y572" s="44">
        <f t="shared" si="85"/>
        <v>1421.2670000000001</v>
      </c>
      <c r="Z572" s="44">
        <f t="shared" si="86"/>
        <v>22503.424999999999</v>
      </c>
      <c r="AA572" s="44">
        <f t="shared" si="87"/>
        <v>5921.9150000000009</v>
      </c>
      <c r="AB572" s="44">
        <f t="shared" si="92"/>
        <v>1421.2670000000001</v>
      </c>
      <c r="AC572" s="44">
        <f t="shared" si="91"/>
        <v>23924.691999999999</v>
      </c>
      <c r="AD572" s="44">
        <f t="shared" si="93"/>
        <v>4500.648000000001</v>
      </c>
      <c r="AE572" s="1" t="s">
        <v>21</v>
      </c>
    </row>
    <row r="573" spans="1:31" x14ac:dyDescent="0.25">
      <c r="A573" s="1">
        <v>9</v>
      </c>
      <c r="B573" s="1" t="s">
        <v>607</v>
      </c>
      <c r="C573" s="1" t="s">
        <v>406</v>
      </c>
      <c r="D573" s="4">
        <v>38610</v>
      </c>
      <c r="E573" s="13">
        <v>1553.88</v>
      </c>
      <c r="F573" s="1" t="s">
        <v>606</v>
      </c>
      <c r="G573" s="1" t="s">
        <v>19</v>
      </c>
      <c r="H573" s="1">
        <v>20</v>
      </c>
      <c r="I573" s="2">
        <v>763.96</v>
      </c>
      <c r="J573" s="2">
        <v>77.69</v>
      </c>
      <c r="K573" s="2">
        <v>841.65000000000009</v>
      </c>
      <c r="L573" s="13">
        <v>712.23</v>
      </c>
      <c r="M573" s="2">
        <v>77.694000000000003</v>
      </c>
      <c r="N573" s="2">
        <v>919.34400000000005</v>
      </c>
      <c r="O573" s="13">
        <v>634.53600000000006</v>
      </c>
      <c r="P573" s="2">
        <v>77.694000000000003</v>
      </c>
      <c r="Q573" s="2">
        <v>997.03800000000001</v>
      </c>
      <c r="R573" s="13">
        <v>556.8420000000001</v>
      </c>
      <c r="S573" s="2">
        <v>77.694000000000003</v>
      </c>
      <c r="T573" s="2">
        <v>1074.732</v>
      </c>
      <c r="U573" s="13">
        <v>479.14800000000014</v>
      </c>
      <c r="V573" s="2">
        <f t="shared" si="88"/>
        <v>77.694000000000003</v>
      </c>
      <c r="W573" s="2">
        <f t="shared" si="89"/>
        <v>1152.4259999999999</v>
      </c>
      <c r="X573" s="13">
        <f t="shared" si="90"/>
        <v>401.45400000000018</v>
      </c>
      <c r="Y573" s="44">
        <f t="shared" si="85"/>
        <v>77.694000000000003</v>
      </c>
      <c r="Z573" s="44">
        <f t="shared" si="86"/>
        <v>1230.1199999999999</v>
      </c>
      <c r="AA573" s="44">
        <f t="shared" si="87"/>
        <v>323.76000000000022</v>
      </c>
      <c r="AB573" s="44">
        <f t="shared" si="92"/>
        <v>77.694000000000003</v>
      </c>
      <c r="AC573" s="44">
        <f t="shared" si="91"/>
        <v>1307.8139999999999</v>
      </c>
      <c r="AD573" s="44">
        <f t="shared" si="93"/>
        <v>246.06600000000026</v>
      </c>
      <c r="AE573" s="1" t="s">
        <v>21</v>
      </c>
    </row>
    <row r="574" spans="1:31" x14ac:dyDescent="0.25">
      <c r="A574" s="1">
        <v>9</v>
      </c>
      <c r="B574" s="1" t="s">
        <v>609</v>
      </c>
      <c r="C574" s="1" t="s">
        <v>406</v>
      </c>
      <c r="D574" s="4">
        <v>38610</v>
      </c>
      <c r="E574" s="13">
        <v>1364.95</v>
      </c>
      <c r="F574" s="1" t="s">
        <v>608</v>
      </c>
      <c r="G574" s="1" t="s">
        <v>19</v>
      </c>
      <c r="H574" s="1">
        <v>10</v>
      </c>
      <c r="I574" s="2">
        <v>1342.25</v>
      </c>
      <c r="J574" s="2">
        <v>22.7</v>
      </c>
      <c r="K574" s="2">
        <v>1364.95</v>
      </c>
      <c r="L574" s="13">
        <v>0</v>
      </c>
      <c r="M574" s="2">
        <v>0</v>
      </c>
      <c r="N574" s="2">
        <v>1364.95</v>
      </c>
      <c r="O574" s="13">
        <v>0</v>
      </c>
      <c r="P574" s="2">
        <v>0</v>
      </c>
      <c r="Q574" s="2">
        <v>1364.95</v>
      </c>
      <c r="R574" s="13">
        <v>0</v>
      </c>
      <c r="T574" s="2">
        <v>1364.95</v>
      </c>
      <c r="U574" s="13">
        <v>0</v>
      </c>
      <c r="V574" s="2">
        <f t="shared" si="88"/>
        <v>0</v>
      </c>
      <c r="W574" s="2">
        <f t="shared" si="89"/>
        <v>1364.95</v>
      </c>
      <c r="X574" s="13">
        <f t="shared" si="90"/>
        <v>0</v>
      </c>
      <c r="Y574" s="44">
        <f t="shared" si="85"/>
        <v>0</v>
      </c>
      <c r="Z574" s="44">
        <f t="shared" si="86"/>
        <v>1364.95</v>
      </c>
      <c r="AA574" s="44">
        <f t="shared" si="87"/>
        <v>0</v>
      </c>
      <c r="AB574" s="44">
        <f t="shared" si="92"/>
        <v>0</v>
      </c>
      <c r="AC574" s="44">
        <f t="shared" si="91"/>
        <v>1364.95</v>
      </c>
      <c r="AD574" s="44">
        <f t="shared" si="93"/>
        <v>0</v>
      </c>
      <c r="AE574" s="1" t="s">
        <v>21</v>
      </c>
    </row>
    <row r="575" spans="1:31" x14ac:dyDescent="0.25">
      <c r="A575" s="1">
        <v>9</v>
      </c>
      <c r="B575" s="1" t="s">
        <v>611</v>
      </c>
      <c r="C575" s="1" t="s">
        <v>406</v>
      </c>
      <c r="D575" s="4">
        <v>38615</v>
      </c>
      <c r="E575" s="13">
        <v>1846.11</v>
      </c>
      <c r="F575" s="1" t="s">
        <v>610</v>
      </c>
      <c r="G575" s="1" t="s">
        <v>19</v>
      </c>
      <c r="H575" s="1">
        <v>10</v>
      </c>
      <c r="I575" s="2">
        <v>1815.33</v>
      </c>
      <c r="J575" s="2">
        <v>30.78</v>
      </c>
      <c r="K575" s="2">
        <v>1846.11</v>
      </c>
      <c r="L575" s="13">
        <v>0</v>
      </c>
      <c r="M575" s="2">
        <v>0</v>
      </c>
      <c r="N575" s="2">
        <v>1846.11</v>
      </c>
      <c r="O575" s="13">
        <v>0</v>
      </c>
      <c r="P575" s="2">
        <v>0</v>
      </c>
      <c r="Q575" s="2">
        <v>1846.11</v>
      </c>
      <c r="R575" s="13">
        <v>0</v>
      </c>
      <c r="T575" s="2">
        <v>1846.11</v>
      </c>
      <c r="U575" s="13">
        <v>0</v>
      </c>
      <c r="V575" s="2">
        <f t="shared" si="88"/>
        <v>0</v>
      </c>
      <c r="W575" s="2">
        <f t="shared" si="89"/>
        <v>1846.11</v>
      </c>
      <c r="X575" s="13">
        <f t="shared" si="90"/>
        <v>0</v>
      </c>
      <c r="Y575" s="44">
        <f t="shared" si="85"/>
        <v>0</v>
      </c>
      <c r="Z575" s="44">
        <f t="shared" si="86"/>
        <v>1846.11</v>
      </c>
      <c r="AA575" s="44">
        <f t="shared" si="87"/>
        <v>0</v>
      </c>
      <c r="AB575" s="44">
        <f t="shared" si="92"/>
        <v>0</v>
      </c>
      <c r="AC575" s="44">
        <f t="shared" si="91"/>
        <v>1846.11</v>
      </c>
      <c r="AD575" s="44">
        <f t="shared" si="93"/>
        <v>0</v>
      </c>
      <c r="AE575" s="1" t="s">
        <v>21</v>
      </c>
    </row>
    <row r="576" spans="1:31" x14ac:dyDescent="0.25">
      <c r="A576" s="1">
        <v>9</v>
      </c>
      <c r="B576" s="1" t="s">
        <v>612</v>
      </c>
      <c r="C576" s="1" t="s">
        <v>406</v>
      </c>
      <c r="D576" s="4">
        <v>38623</v>
      </c>
      <c r="E576" s="13">
        <v>250</v>
      </c>
      <c r="F576" s="1" t="s">
        <v>506</v>
      </c>
      <c r="G576" s="1" t="s">
        <v>19</v>
      </c>
      <c r="H576" s="1">
        <v>5</v>
      </c>
      <c r="I576" s="2">
        <v>250</v>
      </c>
      <c r="J576" s="2">
        <v>0</v>
      </c>
      <c r="K576" s="2">
        <v>250</v>
      </c>
      <c r="L576" s="13">
        <v>0</v>
      </c>
      <c r="M576" s="2">
        <v>0</v>
      </c>
      <c r="N576" s="2">
        <v>250</v>
      </c>
      <c r="O576" s="13">
        <v>0</v>
      </c>
      <c r="P576" s="2">
        <v>0</v>
      </c>
      <c r="Q576" s="2">
        <v>250</v>
      </c>
      <c r="R576" s="13">
        <v>0</v>
      </c>
      <c r="T576" s="2">
        <v>250</v>
      </c>
      <c r="U576" s="13">
        <v>0</v>
      </c>
      <c r="V576" s="2">
        <f t="shared" si="88"/>
        <v>0</v>
      </c>
      <c r="W576" s="2">
        <f t="shared" si="89"/>
        <v>250</v>
      </c>
      <c r="X576" s="13">
        <f t="shared" si="90"/>
        <v>0</v>
      </c>
      <c r="Y576" s="44">
        <f t="shared" si="85"/>
        <v>0</v>
      </c>
      <c r="Z576" s="44">
        <f t="shared" si="86"/>
        <v>250</v>
      </c>
      <c r="AA576" s="44">
        <f t="shared" si="87"/>
        <v>0</v>
      </c>
      <c r="AB576" s="44">
        <f t="shared" si="92"/>
        <v>0</v>
      </c>
      <c r="AC576" s="44">
        <f t="shared" si="91"/>
        <v>250</v>
      </c>
      <c r="AD576" s="44">
        <f t="shared" si="93"/>
        <v>0</v>
      </c>
      <c r="AE576" s="1" t="s">
        <v>21</v>
      </c>
    </row>
    <row r="577" spans="1:31" x14ac:dyDescent="0.25">
      <c r="A577" s="1">
        <v>9</v>
      </c>
      <c r="B577" s="1" t="s">
        <v>613</v>
      </c>
      <c r="C577" s="1" t="s">
        <v>406</v>
      </c>
      <c r="D577" s="4">
        <v>38623</v>
      </c>
      <c r="E577" s="13">
        <v>240</v>
      </c>
      <c r="F577" s="1" t="s">
        <v>506</v>
      </c>
      <c r="G577" s="1" t="s">
        <v>19</v>
      </c>
      <c r="H577" s="1">
        <v>5</v>
      </c>
      <c r="I577" s="2">
        <v>240</v>
      </c>
      <c r="J577" s="2">
        <v>0</v>
      </c>
      <c r="K577" s="2">
        <v>240</v>
      </c>
      <c r="L577" s="13">
        <v>0</v>
      </c>
      <c r="M577" s="2">
        <v>0</v>
      </c>
      <c r="N577" s="2">
        <v>240</v>
      </c>
      <c r="O577" s="13">
        <v>0</v>
      </c>
      <c r="P577" s="2">
        <v>0</v>
      </c>
      <c r="Q577" s="2">
        <v>240</v>
      </c>
      <c r="R577" s="13">
        <v>0</v>
      </c>
      <c r="T577" s="2">
        <v>240</v>
      </c>
      <c r="U577" s="13">
        <v>0</v>
      </c>
      <c r="V577" s="2">
        <f t="shared" si="88"/>
        <v>0</v>
      </c>
      <c r="W577" s="2">
        <f t="shared" si="89"/>
        <v>240</v>
      </c>
      <c r="X577" s="13">
        <f t="shared" si="90"/>
        <v>0</v>
      </c>
      <c r="Y577" s="44">
        <f t="shared" si="85"/>
        <v>0</v>
      </c>
      <c r="Z577" s="44">
        <f t="shared" si="86"/>
        <v>240</v>
      </c>
      <c r="AA577" s="44">
        <f t="shared" si="87"/>
        <v>0</v>
      </c>
      <c r="AB577" s="44">
        <f t="shared" si="92"/>
        <v>0</v>
      </c>
      <c r="AC577" s="44">
        <f t="shared" si="91"/>
        <v>240</v>
      </c>
      <c r="AD577" s="44">
        <f t="shared" si="93"/>
        <v>0</v>
      </c>
      <c r="AE577" s="1" t="s">
        <v>21</v>
      </c>
    </row>
    <row r="578" spans="1:31" x14ac:dyDescent="0.25">
      <c r="A578" s="1">
        <v>9</v>
      </c>
      <c r="B578" s="1" t="s">
        <v>615</v>
      </c>
      <c r="C578" s="1" t="s">
        <v>406</v>
      </c>
      <c r="D578" s="4">
        <v>38631</v>
      </c>
      <c r="E578" s="13">
        <v>1550</v>
      </c>
      <c r="F578" s="1" t="s">
        <v>614</v>
      </c>
      <c r="G578" s="1" t="s">
        <v>19</v>
      </c>
      <c r="H578" s="1">
        <v>10</v>
      </c>
      <c r="I578" s="2">
        <v>1511.25</v>
      </c>
      <c r="J578" s="2">
        <v>38.75</v>
      </c>
      <c r="K578" s="2">
        <v>1550</v>
      </c>
      <c r="L578" s="13">
        <v>0</v>
      </c>
      <c r="M578" s="2">
        <v>0</v>
      </c>
      <c r="N578" s="2">
        <v>1550</v>
      </c>
      <c r="O578" s="13">
        <v>0</v>
      </c>
      <c r="P578" s="2">
        <v>0</v>
      </c>
      <c r="Q578" s="2">
        <v>1550</v>
      </c>
      <c r="R578" s="13">
        <v>0</v>
      </c>
      <c r="T578" s="2">
        <v>1550</v>
      </c>
      <c r="U578" s="13">
        <v>0</v>
      </c>
      <c r="V578" s="2">
        <f t="shared" si="88"/>
        <v>0</v>
      </c>
      <c r="W578" s="2">
        <f t="shared" si="89"/>
        <v>1550</v>
      </c>
      <c r="X578" s="13">
        <f t="shared" si="90"/>
        <v>0</v>
      </c>
      <c r="Y578" s="44">
        <f t="shared" si="85"/>
        <v>0</v>
      </c>
      <c r="Z578" s="44">
        <f t="shared" si="86"/>
        <v>1550</v>
      </c>
      <c r="AA578" s="44">
        <f t="shared" si="87"/>
        <v>0</v>
      </c>
      <c r="AB578" s="44">
        <f t="shared" si="92"/>
        <v>0</v>
      </c>
      <c r="AC578" s="44">
        <f t="shared" si="91"/>
        <v>1550</v>
      </c>
      <c r="AD578" s="44">
        <f t="shared" si="93"/>
        <v>0</v>
      </c>
      <c r="AE578" s="1" t="s">
        <v>21</v>
      </c>
    </row>
    <row r="579" spans="1:31" x14ac:dyDescent="0.25">
      <c r="A579" s="1">
        <v>9</v>
      </c>
      <c r="B579" s="1" t="s">
        <v>617</v>
      </c>
      <c r="C579" s="1" t="s">
        <v>406</v>
      </c>
      <c r="D579" s="4">
        <v>38631</v>
      </c>
      <c r="E579" s="13">
        <v>1550</v>
      </c>
      <c r="F579" s="1" t="s">
        <v>616</v>
      </c>
      <c r="G579" s="1" t="s">
        <v>19</v>
      </c>
      <c r="H579" s="1">
        <v>10</v>
      </c>
      <c r="I579" s="2">
        <v>1511.25</v>
      </c>
      <c r="J579" s="2">
        <v>38.75</v>
      </c>
      <c r="K579" s="2">
        <v>1550</v>
      </c>
      <c r="L579" s="13">
        <v>0</v>
      </c>
      <c r="M579" s="2">
        <v>0</v>
      </c>
      <c r="N579" s="2">
        <v>1550</v>
      </c>
      <c r="O579" s="13">
        <v>0</v>
      </c>
      <c r="P579" s="2">
        <v>0</v>
      </c>
      <c r="Q579" s="2">
        <v>1550</v>
      </c>
      <c r="R579" s="13">
        <v>0</v>
      </c>
      <c r="T579" s="2">
        <v>1550</v>
      </c>
      <c r="U579" s="13">
        <v>0</v>
      </c>
      <c r="V579" s="2">
        <f t="shared" si="88"/>
        <v>0</v>
      </c>
      <c r="W579" s="2">
        <f t="shared" si="89"/>
        <v>1550</v>
      </c>
      <c r="X579" s="13">
        <f t="shared" si="90"/>
        <v>0</v>
      </c>
      <c r="Y579" s="44">
        <f t="shared" ref="Y579:Y636" si="94">IF(W579&gt;=E579, 0, ((E579/H579)/12*12))</f>
        <v>0</v>
      </c>
      <c r="Z579" s="44">
        <f t="shared" ref="Z579:Z636" si="95">W579+Y579</f>
        <v>1550</v>
      </c>
      <c r="AA579" s="44">
        <f t="shared" ref="AA579:AA636" si="96">E579-Z579</f>
        <v>0</v>
      </c>
      <c r="AB579" s="44">
        <f t="shared" si="92"/>
        <v>0</v>
      </c>
      <c r="AC579" s="44">
        <f t="shared" si="91"/>
        <v>1550</v>
      </c>
      <c r="AD579" s="44">
        <f t="shared" si="93"/>
        <v>0</v>
      </c>
      <c r="AE579" s="1" t="s">
        <v>21</v>
      </c>
    </row>
    <row r="580" spans="1:31" x14ac:dyDescent="0.25">
      <c r="A580" s="1">
        <v>9</v>
      </c>
      <c r="B580" s="1" t="s">
        <v>619</v>
      </c>
      <c r="C580" s="1" t="s">
        <v>406</v>
      </c>
      <c r="D580" s="4">
        <v>38645</v>
      </c>
      <c r="E580" s="13">
        <v>680</v>
      </c>
      <c r="F580" s="1" t="s">
        <v>618</v>
      </c>
      <c r="G580" s="1" t="s">
        <v>19</v>
      </c>
      <c r="H580" s="1">
        <v>10</v>
      </c>
      <c r="I580" s="2">
        <v>663</v>
      </c>
      <c r="J580" s="2">
        <v>17</v>
      </c>
      <c r="K580" s="2">
        <v>680</v>
      </c>
      <c r="L580" s="13">
        <v>0</v>
      </c>
      <c r="M580" s="2">
        <v>0</v>
      </c>
      <c r="N580" s="2">
        <v>680</v>
      </c>
      <c r="O580" s="13">
        <v>0</v>
      </c>
      <c r="P580" s="2">
        <v>0</v>
      </c>
      <c r="Q580" s="2">
        <v>680</v>
      </c>
      <c r="R580" s="13">
        <v>0</v>
      </c>
      <c r="T580" s="2">
        <v>680</v>
      </c>
      <c r="U580" s="13">
        <v>0</v>
      </c>
      <c r="V580" s="2">
        <f t="shared" ref="V580:V637" si="97">IF(T580&gt;=E580, 0, ((E580/H580)/12*12))</f>
        <v>0</v>
      </c>
      <c r="W580" s="2">
        <f t="shared" ref="W580:W636" si="98">T580+V580</f>
        <v>680</v>
      </c>
      <c r="X580" s="13">
        <f t="shared" ref="X580:X636" si="99">E580-W580</f>
        <v>0</v>
      </c>
      <c r="Y580" s="44">
        <f t="shared" si="94"/>
        <v>0</v>
      </c>
      <c r="Z580" s="44">
        <f t="shared" si="95"/>
        <v>680</v>
      </c>
      <c r="AA580" s="44">
        <f t="shared" si="96"/>
        <v>0</v>
      </c>
      <c r="AB580" s="44">
        <f t="shared" si="92"/>
        <v>0</v>
      </c>
      <c r="AC580" s="44">
        <f t="shared" si="91"/>
        <v>680</v>
      </c>
      <c r="AD580" s="44">
        <f t="shared" si="93"/>
        <v>0</v>
      </c>
      <c r="AE580" s="1" t="s">
        <v>21</v>
      </c>
    </row>
    <row r="581" spans="1:31" x14ac:dyDescent="0.25">
      <c r="A581" s="1">
        <v>9</v>
      </c>
      <c r="B581" s="1" t="s">
        <v>621</v>
      </c>
      <c r="C581" s="1" t="s">
        <v>406</v>
      </c>
      <c r="D581" s="4">
        <v>38665</v>
      </c>
      <c r="E581" s="13">
        <v>356.33</v>
      </c>
      <c r="F581" s="1" t="s">
        <v>620</v>
      </c>
      <c r="G581" s="1" t="s">
        <v>19</v>
      </c>
      <c r="H581" s="1">
        <v>5</v>
      </c>
      <c r="I581" s="2">
        <v>356.33</v>
      </c>
      <c r="J581" s="2">
        <v>0</v>
      </c>
      <c r="K581" s="2">
        <v>356.33</v>
      </c>
      <c r="L581" s="13">
        <v>0</v>
      </c>
      <c r="M581" s="2">
        <v>0</v>
      </c>
      <c r="N581" s="2">
        <v>356.33</v>
      </c>
      <c r="O581" s="13">
        <v>0</v>
      </c>
      <c r="P581" s="2">
        <v>0</v>
      </c>
      <c r="Q581" s="2">
        <v>356.33</v>
      </c>
      <c r="R581" s="13">
        <v>0</v>
      </c>
      <c r="T581" s="2">
        <v>356.33</v>
      </c>
      <c r="U581" s="13">
        <v>0</v>
      </c>
      <c r="V581" s="2">
        <f t="shared" si="97"/>
        <v>0</v>
      </c>
      <c r="W581" s="2">
        <f t="shared" si="98"/>
        <v>356.33</v>
      </c>
      <c r="X581" s="13">
        <f t="shared" si="99"/>
        <v>0</v>
      </c>
      <c r="Y581" s="44">
        <f t="shared" si="94"/>
        <v>0</v>
      </c>
      <c r="Z581" s="44">
        <f t="shared" si="95"/>
        <v>356.33</v>
      </c>
      <c r="AA581" s="44">
        <f t="shared" si="96"/>
        <v>0</v>
      </c>
      <c r="AB581" s="44">
        <f t="shared" si="92"/>
        <v>0</v>
      </c>
      <c r="AC581" s="44">
        <f t="shared" si="91"/>
        <v>356.33</v>
      </c>
      <c r="AD581" s="44">
        <f t="shared" si="93"/>
        <v>0</v>
      </c>
      <c r="AE581" s="1" t="s">
        <v>21</v>
      </c>
    </row>
    <row r="582" spans="1:31" x14ac:dyDescent="0.25">
      <c r="A582" s="1">
        <v>9</v>
      </c>
      <c r="B582" s="1" t="s">
        <v>621</v>
      </c>
      <c r="C582" s="1" t="s">
        <v>406</v>
      </c>
      <c r="D582" s="4">
        <v>38665</v>
      </c>
      <c r="E582" s="13">
        <v>356.33</v>
      </c>
      <c r="F582" s="1" t="s">
        <v>622</v>
      </c>
      <c r="G582" s="1" t="s">
        <v>19</v>
      </c>
      <c r="H582" s="1">
        <v>5</v>
      </c>
      <c r="I582" s="2">
        <v>356.33</v>
      </c>
      <c r="J582" s="2">
        <v>0</v>
      </c>
      <c r="K582" s="2">
        <v>356.33</v>
      </c>
      <c r="L582" s="13">
        <v>0</v>
      </c>
      <c r="M582" s="2">
        <v>0</v>
      </c>
      <c r="N582" s="2">
        <v>356.33</v>
      </c>
      <c r="O582" s="13">
        <v>0</v>
      </c>
      <c r="P582" s="2">
        <v>0</v>
      </c>
      <c r="Q582" s="2">
        <v>356.33</v>
      </c>
      <c r="R582" s="13">
        <v>0</v>
      </c>
      <c r="T582" s="2">
        <v>356.33</v>
      </c>
      <c r="U582" s="13">
        <v>0</v>
      </c>
      <c r="V582" s="2">
        <f t="shared" si="97"/>
        <v>0</v>
      </c>
      <c r="W582" s="2">
        <f t="shared" si="98"/>
        <v>356.33</v>
      </c>
      <c r="X582" s="13">
        <f t="shared" si="99"/>
        <v>0</v>
      </c>
      <c r="Y582" s="44">
        <f t="shared" si="94"/>
        <v>0</v>
      </c>
      <c r="Z582" s="44">
        <f t="shared" si="95"/>
        <v>356.33</v>
      </c>
      <c r="AA582" s="44">
        <f t="shared" si="96"/>
        <v>0</v>
      </c>
      <c r="AB582" s="44">
        <f t="shared" si="92"/>
        <v>0</v>
      </c>
      <c r="AC582" s="44">
        <f t="shared" si="91"/>
        <v>356.33</v>
      </c>
      <c r="AD582" s="44">
        <f t="shared" si="93"/>
        <v>0</v>
      </c>
      <c r="AE582" s="1" t="s">
        <v>21</v>
      </c>
    </row>
    <row r="583" spans="1:31" x14ac:dyDescent="0.25">
      <c r="A583" s="1">
        <v>9</v>
      </c>
      <c r="B583" s="1" t="s">
        <v>621</v>
      </c>
      <c r="C583" s="1" t="s">
        <v>406</v>
      </c>
      <c r="D583" s="4">
        <v>38665</v>
      </c>
      <c r="E583" s="13">
        <v>356.33</v>
      </c>
      <c r="F583" s="1" t="s">
        <v>623</v>
      </c>
      <c r="G583" s="1" t="s">
        <v>19</v>
      </c>
      <c r="H583" s="1">
        <v>5</v>
      </c>
      <c r="I583" s="2">
        <v>356.33</v>
      </c>
      <c r="J583" s="2">
        <v>0</v>
      </c>
      <c r="K583" s="2">
        <v>356.33</v>
      </c>
      <c r="L583" s="13">
        <v>0</v>
      </c>
      <c r="M583" s="2">
        <v>0</v>
      </c>
      <c r="N583" s="2">
        <v>356.33</v>
      </c>
      <c r="O583" s="13">
        <v>0</v>
      </c>
      <c r="P583" s="2">
        <v>0</v>
      </c>
      <c r="Q583" s="2">
        <v>356.33</v>
      </c>
      <c r="R583" s="13">
        <v>0</v>
      </c>
      <c r="T583" s="2">
        <v>356.33</v>
      </c>
      <c r="U583" s="13">
        <v>0</v>
      </c>
      <c r="V583" s="2">
        <f t="shared" si="97"/>
        <v>0</v>
      </c>
      <c r="W583" s="2">
        <f t="shared" si="98"/>
        <v>356.33</v>
      </c>
      <c r="X583" s="13">
        <f t="shared" si="99"/>
        <v>0</v>
      </c>
      <c r="Y583" s="44">
        <f t="shared" si="94"/>
        <v>0</v>
      </c>
      <c r="Z583" s="44">
        <f t="shared" si="95"/>
        <v>356.33</v>
      </c>
      <c r="AA583" s="44">
        <f t="shared" si="96"/>
        <v>0</v>
      </c>
      <c r="AB583" s="44">
        <f t="shared" si="92"/>
        <v>0</v>
      </c>
      <c r="AC583" s="44">
        <f t="shared" si="91"/>
        <v>356.33</v>
      </c>
      <c r="AD583" s="44">
        <f t="shared" si="93"/>
        <v>0</v>
      </c>
      <c r="AE583" s="1" t="s">
        <v>21</v>
      </c>
    </row>
    <row r="584" spans="1:31" x14ac:dyDescent="0.25">
      <c r="A584" s="1">
        <v>9</v>
      </c>
      <c r="B584" s="1" t="s">
        <v>621</v>
      </c>
      <c r="C584" s="1" t="s">
        <v>406</v>
      </c>
      <c r="D584" s="4">
        <v>38665</v>
      </c>
      <c r="E584" s="13">
        <v>356.33</v>
      </c>
      <c r="F584" s="1" t="s">
        <v>624</v>
      </c>
      <c r="G584" s="1" t="s">
        <v>19</v>
      </c>
      <c r="H584" s="1">
        <v>5</v>
      </c>
      <c r="I584" s="2">
        <v>356.33</v>
      </c>
      <c r="J584" s="2">
        <v>0</v>
      </c>
      <c r="K584" s="2">
        <v>356.33</v>
      </c>
      <c r="L584" s="13">
        <v>0</v>
      </c>
      <c r="M584" s="2">
        <v>0</v>
      </c>
      <c r="N584" s="2">
        <v>356.33</v>
      </c>
      <c r="O584" s="13">
        <v>0</v>
      </c>
      <c r="P584" s="2">
        <v>0</v>
      </c>
      <c r="Q584" s="2">
        <v>356.33</v>
      </c>
      <c r="R584" s="13">
        <v>0</v>
      </c>
      <c r="T584" s="2">
        <v>356.33</v>
      </c>
      <c r="U584" s="13">
        <v>0</v>
      </c>
      <c r="V584" s="2">
        <f t="shared" si="97"/>
        <v>0</v>
      </c>
      <c r="W584" s="2">
        <f t="shared" si="98"/>
        <v>356.33</v>
      </c>
      <c r="X584" s="13">
        <f t="shared" si="99"/>
        <v>0</v>
      </c>
      <c r="Y584" s="44">
        <f t="shared" si="94"/>
        <v>0</v>
      </c>
      <c r="Z584" s="44">
        <f t="shared" si="95"/>
        <v>356.33</v>
      </c>
      <c r="AA584" s="44">
        <f t="shared" si="96"/>
        <v>0</v>
      </c>
      <c r="AB584" s="44">
        <f t="shared" si="92"/>
        <v>0</v>
      </c>
      <c r="AC584" s="44">
        <f t="shared" si="91"/>
        <v>356.33</v>
      </c>
      <c r="AD584" s="44">
        <f t="shared" si="93"/>
        <v>0</v>
      </c>
      <c r="AE584" s="1" t="s">
        <v>21</v>
      </c>
    </row>
    <row r="585" spans="1:31" x14ac:dyDescent="0.25">
      <c r="A585" s="1">
        <v>9</v>
      </c>
      <c r="B585" s="1" t="s">
        <v>621</v>
      </c>
      <c r="C585" s="1" t="s">
        <v>406</v>
      </c>
      <c r="D585" s="4">
        <v>38665</v>
      </c>
      <c r="E585" s="13">
        <v>356.33</v>
      </c>
      <c r="F585" s="1" t="s">
        <v>625</v>
      </c>
      <c r="G585" s="1" t="s">
        <v>19</v>
      </c>
      <c r="H585" s="1">
        <v>5</v>
      </c>
      <c r="I585" s="2">
        <v>356.33</v>
      </c>
      <c r="J585" s="2">
        <v>0</v>
      </c>
      <c r="K585" s="2">
        <v>356.33</v>
      </c>
      <c r="L585" s="13">
        <v>0</v>
      </c>
      <c r="M585" s="2">
        <v>0</v>
      </c>
      <c r="N585" s="2">
        <v>356.33</v>
      </c>
      <c r="O585" s="13">
        <v>0</v>
      </c>
      <c r="P585" s="2">
        <v>0</v>
      </c>
      <c r="Q585" s="2">
        <v>356.33</v>
      </c>
      <c r="R585" s="13">
        <v>0</v>
      </c>
      <c r="T585" s="2">
        <v>356.33</v>
      </c>
      <c r="U585" s="13">
        <v>0</v>
      </c>
      <c r="V585" s="2">
        <f t="shared" si="97"/>
        <v>0</v>
      </c>
      <c r="W585" s="2">
        <f t="shared" si="98"/>
        <v>356.33</v>
      </c>
      <c r="X585" s="13">
        <f t="shared" si="99"/>
        <v>0</v>
      </c>
      <c r="Y585" s="44">
        <f t="shared" si="94"/>
        <v>0</v>
      </c>
      <c r="Z585" s="44">
        <f t="shared" si="95"/>
        <v>356.33</v>
      </c>
      <c r="AA585" s="44">
        <f t="shared" si="96"/>
        <v>0</v>
      </c>
      <c r="AB585" s="44">
        <f t="shared" si="92"/>
        <v>0</v>
      </c>
      <c r="AC585" s="44">
        <f t="shared" si="91"/>
        <v>356.33</v>
      </c>
      <c r="AD585" s="44">
        <f t="shared" si="93"/>
        <v>0</v>
      </c>
      <c r="AE585" s="1" t="s">
        <v>21</v>
      </c>
    </row>
    <row r="586" spans="1:31" x14ac:dyDescent="0.25">
      <c r="A586" s="1">
        <v>9</v>
      </c>
      <c r="B586" s="1" t="s">
        <v>621</v>
      </c>
      <c r="C586" s="1" t="s">
        <v>406</v>
      </c>
      <c r="D586" s="4">
        <v>38665</v>
      </c>
      <c r="E586" s="13">
        <v>356.38</v>
      </c>
      <c r="F586" s="1" t="s">
        <v>626</v>
      </c>
      <c r="G586" s="1" t="s">
        <v>19</v>
      </c>
      <c r="H586" s="1">
        <v>5</v>
      </c>
      <c r="I586" s="2">
        <v>356.38</v>
      </c>
      <c r="J586" s="2">
        <v>0</v>
      </c>
      <c r="K586" s="2">
        <v>356.38</v>
      </c>
      <c r="L586" s="13">
        <v>0</v>
      </c>
      <c r="M586" s="2">
        <v>0</v>
      </c>
      <c r="N586" s="2">
        <v>356.38</v>
      </c>
      <c r="O586" s="13">
        <v>0</v>
      </c>
      <c r="P586" s="2">
        <v>0</v>
      </c>
      <c r="Q586" s="2">
        <v>356.38</v>
      </c>
      <c r="R586" s="13">
        <v>0</v>
      </c>
      <c r="T586" s="2">
        <v>356.38</v>
      </c>
      <c r="U586" s="13">
        <v>0</v>
      </c>
      <c r="V586" s="2">
        <f t="shared" si="97"/>
        <v>0</v>
      </c>
      <c r="W586" s="2">
        <f t="shared" si="98"/>
        <v>356.38</v>
      </c>
      <c r="X586" s="13">
        <f t="shared" si="99"/>
        <v>0</v>
      </c>
      <c r="Y586" s="44">
        <f t="shared" si="94"/>
        <v>0</v>
      </c>
      <c r="Z586" s="44">
        <f t="shared" si="95"/>
        <v>356.38</v>
      </c>
      <c r="AA586" s="44">
        <f t="shared" si="96"/>
        <v>0</v>
      </c>
      <c r="AB586" s="44">
        <f t="shared" si="92"/>
        <v>0</v>
      </c>
      <c r="AC586" s="44">
        <f t="shared" si="91"/>
        <v>356.38</v>
      </c>
      <c r="AD586" s="44">
        <f t="shared" si="93"/>
        <v>0</v>
      </c>
      <c r="AE586" s="1" t="s">
        <v>21</v>
      </c>
    </row>
    <row r="587" spans="1:31" x14ac:dyDescent="0.25">
      <c r="A587" s="1">
        <v>9</v>
      </c>
      <c r="B587" s="1" t="s">
        <v>621</v>
      </c>
      <c r="C587" s="1" t="s">
        <v>406</v>
      </c>
      <c r="D587" s="4">
        <v>38665</v>
      </c>
      <c r="E587" s="13">
        <v>356.33</v>
      </c>
      <c r="F587" s="1" t="s">
        <v>627</v>
      </c>
      <c r="G587" s="1" t="s">
        <v>19</v>
      </c>
      <c r="H587" s="1">
        <v>5</v>
      </c>
      <c r="I587" s="2">
        <v>356.33</v>
      </c>
      <c r="J587" s="2">
        <v>0</v>
      </c>
      <c r="K587" s="2">
        <v>356.33</v>
      </c>
      <c r="L587" s="13">
        <v>0</v>
      </c>
      <c r="M587" s="2">
        <v>0</v>
      </c>
      <c r="N587" s="2">
        <v>356.33</v>
      </c>
      <c r="O587" s="13">
        <v>0</v>
      </c>
      <c r="P587" s="2">
        <v>0</v>
      </c>
      <c r="Q587" s="2">
        <v>356.33</v>
      </c>
      <c r="R587" s="13">
        <v>0</v>
      </c>
      <c r="T587" s="2">
        <v>356.33</v>
      </c>
      <c r="U587" s="13">
        <v>0</v>
      </c>
      <c r="V587" s="2">
        <f t="shared" si="97"/>
        <v>0</v>
      </c>
      <c r="W587" s="2">
        <f t="shared" si="98"/>
        <v>356.33</v>
      </c>
      <c r="X587" s="13">
        <f t="shared" si="99"/>
        <v>0</v>
      </c>
      <c r="Y587" s="44">
        <f t="shared" si="94"/>
        <v>0</v>
      </c>
      <c r="Z587" s="44">
        <f t="shared" si="95"/>
        <v>356.33</v>
      </c>
      <c r="AA587" s="44">
        <f t="shared" si="96"/>
        <v>0</v>
      </c>
      <c r="AB587" s="44">
        <f t="shared" si="92"/>
        <v>0</v>
      </c>
      <c r="AC587" s="44">
        <f t="shared" si="91"/>
        <v>356.33</v>
      </c>
      <c r="AD587" s="44">
        <f t="shared" si="93"/>
        <v>0</v>
      </c>
      <c r="AE587" s="1" t="s">
        <v>21</v>
      </c>
    </row>
    <row r="588" spans="1:31" x14ac:dyDescent="0.25">
      <c r="A588" s="1">
        <v>9</v>
      </c>
      <c r="B588" s="1" t="s">
        <v>621</v>
      </c>
      <c r="C588" s="1" t="s">
        <v>406</v>
      </c>
      <c r="D588" s="4">
        <v>38665</v>
      </c>
      <c r="E588" s="13">
        <v>356.33</v>
      </c>
      <c r="F588" s="1" t="s">
        <v>628</v>
      </c>
      <c r="G588" s="1" t="s">
        <v>19</v>
      </c>
      <c r="H588" s="1">
        <v>5</v>
      </c>
      <c r="I588" s="2">
        <v>356.33</v>
      </c>
      <c r="J588" s="2">
        <v>0</v>
      </c>
      <c r="K588" s="2">
        <v>356.33</v>
      </c>
      <c r="L588" s="13">
        <v>0</v>
      </c>
      <c r="M588" s="2">
        <v>0</v>
      </c>
      <c r="N588" s="2">
        <v>356.33</v>
      </c>
      <c r="O588" s="13">
        <v>0</v>
      </c>
      <c r="P588" s="2">
        <v>0</v>
      </c>
      <c r="Q588" s="2">
        <v>356.33</v>
      </c>
      <c r="R588" s="13">
        <v>0</v>
      </c>
      <c r="T588" s="2">
        <v>356.33</v>
      </c>
      <c r="U588" s="13">
        <v>0</v>
      </c>
      <c r="V588" s="2">
        <f t="shared" si="97"/>
        <v>0</v>
      </c>
      <c r="W588" s="2">
        <f t="shared" si="98"/>
        <v>356.33</v>
      </c>
      <c r="X588" s="13">
        <f t="shared" si="99"/>
        <v>0</v>
      </c>
      <c r="Y588" s="44">
        <f t="shared" si="94"/>
        <v>0</v>
      </c>
      <c r="Z588" s="44">
        <f t="shared" si="95"/>
        <v>356.33</v>
      </c>
      <c r="AA588" s="44">
        <f t="shared" si="96"/>
        <v>0</v>
      </c>
      <c r="AB588" s="44">
        <f t="shared" si="92"/>
        <v>0</v>
      </c>
      <c r="AC588" s="44">
        <f t="shared" si="91"/>
        <v>356.33</v>
      </c>
      <c r="AD588" s="44">
        <f t="shared" si="93"/>
        <v>0</v>
      </c>
      <c r="AE588" s="1" t="s">
        <v>21</v>
      </c>
    </row>
    <row r="589" spans="1:31" x14ac:dyDescent="0.25">
      <c r="A589" s="1">
        <v>9</v>
      </c>
      <c r="B589" s="1" t="s">
        <v>621</v>
      </c>
      <c r="C589" s="1" t="s">
        <v>406</v>
      </c>
      <c r="D589" s="4">
        <v>38665</v>
      </c>
      <c r="E589" s="13">
        <v>356.33</v>
      </c>
      <c r="F589" s="1" t="s">
        <v>629</v>
      </c>
      <c r="G589" s="1" t="s">
        <v>19</v>
      </c>
      <c r="H589" s="1">
        <v>5</v>
      </c>
      <c r="I589" s="2">
        <v>356.33</v>
      </c>
      <c r="J589" s="2">
        <v>0</v>
      </c>
      <c r="K589" s="2">
        <v>356.33</v>
      </c>
      <c r="L589" s="13">
        <v>0</v>
      </c>
      <c r="M589" s="2">
        <v>0</v>
      </c>
      <c r="N589" s="2">
        <v>356.33</v>
      </c>
      <c r="O589" s="13">
        <v>0</v>
      </c>
      <c r="P589" s="2">
        <v>0</v>
      </c>
      <c r="Q589" s="2">
        <v>356.33</v>
      </c>
      <c r="R589" s="13">
        <v>0</v>
      </c>
      <c r="T589" s="2">
        <v>356.33</v>
      </c>
      <c r="U589" s="13">
        <v>0</v>
      </c>
      <c r="V589" s="2">
        <f t="shared" si="97"/>
        <v>0</v>
      </c>
      <c r="W589" s="2">
        <f t="shared" si="98"/>
        <v>356.33</v>
      </c>
      <c r="X589" s="13">
        <f t="shared" si="99"/>
        <v>0</v>
      </c>
      <c r="Y589" s="44">
        <f t="shared" si="94"/>
        <v>0</v>
      </c>
      <c r="Z589" s="44">
        <f t="shared" si="95"/>
        <v>356.33</v>
      </c>
      <c r="AA589" s="44">
        <f t="shared" si="96"/>
        <v>0</v>
      </c>
      <c r="AB589" s="44">
        <f t="shared" si="92"/>
        <v>0</v>
      </c>
      <c r="AC589" s="44">
        <f t="shared" si="91"/>
        <v>356.33</v>
      </c>
      <c r="AD589" s="44">
        <f t="shared" si="93"/>
        <v>0</v>
      </c>
      <c r="AE589" s="1" t="s">
        <v>21</v>
      </c>
    </row>
    <row r="590" spans="1:31" x14ac:dyDescent="0.25">
      <c r="A590" s="1">
        <v>9</v>
      </c>
      <c r="B590" s="1" t="s">
        <v>621</v>
      </c>
      <c r="C590" s="1" t="s">
        <v>406</v>
      </c>
      <c r="D590" s="4">
        <v>38665</v>
      </c>
      <c r="E590" s="13">
        <v>356.33</v>
      </c>
      <c r="F590" s="1" t="s">
        <v>630</v>
      </c>
      <c r="G590" s="1" t="s">
        <v>19</v>
      </c>
      <c r="H590" s="1">
        <v>5</v>
      </c>
      <c r="I590" s="2">
        <v>356.33</v>
      </c>
      <c r="J590" s="2">
        <v>0</v>
      </c>
      <c r="K590" s="2">
        <v>356.33</v>
      </c>
      <c r="L590" s="13">
        <v>0</v>
      </c>
      <c r="M590" s="2">
        <v>0</v>
      </c>
      <c r="N590" s="2">
        <v>356.33</v>
      </c>
      <c r="O590" s="13">
        <v>0</v>
      </c>
      <c r="P590" s="2">
        <v>0</v>
      </c>
      <c r="Q590" s="2">
        <v>356.33</v>
      </c>
      <c r="R590" s="13">
        <v>0</v>
      </c>
      <c r="T590" s="2">
        <v>356.33</v>
      </c>
      <c r="U590" s="13">
        <v>0</v>
      </c>
      <c r="V590" s="2">
        <f t="shared" si="97"/>
        <v>0</v>
      </c>
      <c r="W590" s="2">
        <f t="shared" si="98"/>
        <v>356.33</v>
      </c>
      <c r="X590" s="13">
        <f t="shared" si="99"/>
        <v>0</v>
      </c>
      <c r="Y590" s="44">
        <f t="shared" si="94"/>
        <v>0</v>
      </c>
      <c r="Z590" s="44">
        <f t="shared" si="95"/>
        <v>356.33</v>
      </c>
      <c r="AA590" s="44">
        <f t="shared" si="96"/>
        <v>0</v>
      </c>
      <c r="AB590" s="44">
        <f t="shared" si="92"/>
        <v>0</v>
      </c>
      <c r="AC590" s="44">
        <f t="shared" si="91"/>
        <v>356.33</v>
      </c>
      <c r="AD590" s="44">
        <f t="shared" si="93"/>
        <v>0</v>
      </c>
      <c r="AE590" s="1" t="s">
        <v>21</v>
      </c>
    </row>
    <row r="591" spans="1:31" x14ac:dyDescent="0.25">
      <c r="A591" s="1">
        <v>9</v>
      </c>
      <c r="B591" s="1" t="s">
        <v>621</v>
      </c>
      <c r="C591" s="1" t="s">
        <v>406</v>
      </c>
      <c r="D591" s="4">
        <v>38665</v>
      </c>
      <c r="E591" s="13">
        <v>356.33</v>
      </c>
      <c r="F591" s="1" t="s">
        <v>631</v>
      </c>
      <c r="G591" s="1" t="s">
        <v>19</v>
      </c>
      <c r="H591" s="1">
        <v>5</v>
      </c>
      <c r="I591" s="2">
        <v>356.33</v>
      </c>
      <c r="J591" s="2">
        <v>0</v>
      </c>
      <c r="K591" s="2">
        <v>356.33</v>
      </c>
      <c r="L591" s="13">
        <v>0</v>
      </c>
      <c r="M591" s="2">
        <v>0</v>
      </c>
      <c r="N591" s="2">
        <v>356.33</v>
      </c>
      <c r="O591" s="13">
        <v>0</v>
      </c>
      <c r="P591" s="2">
        <v>0</v>
      </c>
      <c r="Q591" s="2">
        <v>356.33</v>
      </c>
      <c r="R591" s="13">
        <v>0</v>
      </c>
      <c r="T591" s="2">
        <v>356.33</v>
      </c>
      <c r="U591" s="13">
        <v>0</v>
      </c>
      <c r="V591" s="2">
        <f t="shared" si="97"/>
        <v>0</v>
      </c>
      <c r="W591" s="2">
        <f t="shared" si="98"/>
        <v>356.33</v>
      </c>
      <c r="X591" s="13">
        <f t="shared" si="99"/>
        <v>0</v>
      </c>
      <c r="Y591" s="44">
        <f t="shared" si="94"/>
        <v>0</v>
      </c>
      <c r="Z591" s="44">
        <f t="shared" si="95"/>
        <v>356.33</v>
      </c>
      <c r="AA591" s="44">
        <f t="shared" si="96"/>
        <v>0</v>
      </c>
      <c r="AB591" s="44">
        <f t="shared" si="92"/>
        <v>0</v>
      </c>
      <c r="AC591" s="44">
        <f t="shared" si="91"/>
        <v>356.33</v>
      </c>
      <c r="AD591" s="44">
        <f t="shared" si="93"/>
        <v>0</v>
      </c>
      <c r="AE591" s="1" t="s">
        <v>21</v>
      </c>
    </row>
    <row r="592" spans="1:31" x14ac:dyDescent="0.25">
      <c r="A592" s="1">
        <v>9</v>
      </c>
      <c r="B592" s="1" t="s">
        <v>621</v>
      </c>
      <c r="C592" s="1" t="s">
        <v>406</v>
      </c>
      <c r="D592" s="4">
        <v>38665</v>
      </c>
      <c r="E592" s="13">
        <v>356.33</v>
      </c>
      <c r="F592" s="1" t="s">
        <v>632</v>
      </c>
      <c r="G592" s="1" t="s">
        <v>19</v>
      </c>
      <c r="H592" s="1">
        <v>5</v>
      </c>
      <c r="I592" s="2">
        <v>356.33</v>
      </c>
      <c r="J592" s="2">
        <v>0</v>
      </c>
      <c r="K592" s="2">
        <v>356.33</v>
      </c>
      <c r="L592" s="13">
        <v>0</v>
      </c>
      <c r="M592" s="2">
        <v>0</v>
      </c>
      <c r="N592" s="2">
        <v>356.33</v>
      </c>
      <c r="O592" s="13">
        <v>0</v>
      </c>
      <c r="P592" s="2">
        <v>0</v>
      </c>
      <c r="Q592" s="2">
        <v>356.33</v>
      </c>
      <c r="R592" s="13">
        <v>0</v>
      </c>
      <c r="T592" s="2">
        <v>356.33</v>
      </c>
      <c r="U592" s="13">
        <v>0</v>
      </c>
      <c r="V592" s="2">
        <f t="shared" si="97"/>
        <v>0</v>
      </c>
      <c r="W592" s="2">
        <f t="shared" si="98"/>
        <v>356.33</v>
      </c>
      <c r="X592" s="13">
        <f t="shared" si="99"/>
        <v>0</v>
      </c>
      <c r="Y592" s="44">
        <f t="shared" si="94"/>
        <v>0</v>
      </c>
      <c r="Z592" s="44">
        <f t="shared" si="95"/>
        <v>356.33</v>
      </c>
      <c r="AA592" s="44">
        <f t="shared" si="96"/>
        <v>0</v>
      </c>
      <c r="AB592" s="44">
        <f t="shared" si="92"/>
        <v>0</v>
      </c>
      <c r="AC592" s="44">
        <f t="shared" si="91"/>
        <v>356.33</v>
      </c>
      <c r="AD592" s="44">
        <f t="shared" si="93"/>
        <v>0</v>
      </c>
      <c r="AE592" s="1" t="s">
        <v>21</v>
      </c>
    </row>
    <row r="593" spans="1:31" x14ac:dyDescent="0.25">
      <c r="A593" s="1">
        <v>9</v>
      </c>
      <c r="B593" s="1" t="s">
        <v>621</v>
      </c>
      <c r="C593" s="1" t="s">
        <v>406</v>
      </c>
      <c r="D593" s="4">
        <v>38665</v>
      </c>
      <c r="E593" s="13">
        <v>356.33</v>
      </c>
      <c r="F593" s="1" t="s">
        <v>633</v>
      </c>
      <c r="G593" s="1" t="s">
        <v>19</v>
      </c>
      <c r="H593" s="1">
        <v>5</v>
      </c>
      <c r="I593" s="2">
        <v>356.33</v>
      </c>
      <c r="J593" s="2">
        <v>0</v>
      </c>
      <c r="K593" s="2">
        <v>356.33</v>
      </c>
      <c r="L593" s="13">
        <v>0</v>
      </c>
      <c r="M593" s="2">
        <v>0</v>
      </c>
      <c r="N593" s="2">
        <v>356.33</v>
      </c>
      <c r="O593" s="13">
        <v>0</v>
      </c>
      <c r="P593" s="2">
        <v>0</v>
      </c>
      <c r="Q593" s="2">
        <v>356.33</v>
      </c>
      <c r="R593" s="13">
        <v>0</v>
      </c>
      <c r="T593" s="2">
        <v>356.33</v>
      </c>
      <c r="U593" s="13">
        <v>0</v>
      </c>
      <c r="V593" s="2">
        <f t="shared" si="97"/>
        <v>0</v>
      </c>
      <c r="W593" s="2">
        <f t="shared" si="98"/>
        <v>356.33</v>
      </c>
      <c r="X593" s="13">
        <f t="shared" si="99"/>
        <v>0</v>
      </c>
      <c r="Y593" s="44">
        <f t="shared" si="94"/>
        <v>0</v>
      </c>
      <c r="Z593" s="44">
        <f t="shared" si="95"/>
        <v>356.33</v>
      </c>
      <c r="AA593" s="44">
        <f t="shared" si="96"/>
        <v>0</v>
      </c>
      <c r="AB593" s="44">
        <f t="shared" si="92"/>
        <v>0</v>
      </c>
      <c r="AC593" s="44">
        <f t="shared" si="91"/>
        <v>356.33</v>
      </c>
      <c r="AD593" s="44">
        <f t="shared" si="93"/>
        <v>0</v>
      </c>
      <c r="AE593" s="1" t="s">
        <v>21</v>
      </c>
    </row>
    <row r="594" spans="1:31" x14ac:dyDescent="0.25">
      <c r="A594" s="1">
        <v>9</v>
      </c>
      <c r="B594" s="1" t="s">
        <v>621</v>
      </c>
      <c r="C594" s="1" t="s">
        <v>406</v>
      </c>
      <c r="D594" s="4">
        <v>38665</v>
      </c>
      <c r="E594" s="13">
        <v>356.33</v>
      </c>
      <c r="F594" s="1" t="s">
        <v>634</v>
      </c>
      <c r="G594" s="1" t="s">
        <v>19</v>
      </c>
      <c r="H594" s="1">
        <v>5</v>
      </c>
      <c r="I594" s="2">
        <v>356.33</v>
      </c>
      <c r="J594" s="2">
        <v>0</v>
      </c>
      <c r="K594" s="2">
        <v>356.33</v>
      </c>
      <c r="L594" s="13">
        <v>0</v>
      </c>
      <c r="M594" s="2">
        <v>0</v>
      </c>
      <c r="N594" s="2">
        <v>356.33</v>
      </c>
      <c r="O594" s="13">
        <v>0</v>
      </c>
      <c r="P594" s="2">
        <v>0</v>
      </c>
      <c r="Q594" s="2">
        <v>356.33</v>
      </c>
      <c r="R594" s="13">
        <v>0</v>
      </c>
      <c r="T594" s="2">
        <v>356.33</v>
      </c>
      <c r="U594" s="13">
        <v>0</v>
      </c>
      <c r="V594" s="2">
        <f t="shared" si="97"/>
        <v>0</v>
      </c>
      <c r="W594" s="2">
        <f t="shared" si="98"/>
        <v>356.33</v>
      </c>
      <c r="X594" s="13">
        <f t="shared" si="99"/>
        <v>0</v>
      </c>
      <c r="Y594" s="44">
        <f t="shared" si="94"/>
        <v>0</v>
      </c>
      <c r="Z594" s="44">
        <f t="shared" si="95"/>
        <v>356.33</v>
      </c>
      <c r="AA594" s="44">
        <f t="shared" si="96"/>
        <v>0</v>
      </c>
      <c r="AB594" s="44">
        <f t="shared" si="92"/>
        <v>0</v>
      </c>
      <c r="AC594" s="44">
        <f t="shared" si="91"/>
        <v>356.33</v>
      </c>
      <c r="AD594" s="44">
        <f t="shared" si="93"/>
        <v>0</v>
      </c>
      <c r="AE594" s="1" t="s">
        <v>21</v>
      </c>
    </row>
    <row r="595" spans="1:31" x14ac:dyDescent="0.25">
      <c r="A595" s="1">
        <v>9</v>
      </c>
      <c r="B595" s="1" t="s">
        <v>621</v>
      </c>
      <c r="C595" s="1" t="s">
        <v>406</v>
      </c>
      <c r="D595" s="4">
        <v>38665</v>
      </c>
      <c r="E595" s="13">
        <v>356.33</v>
      </c>
      <c r="F595" s="1" t="s">
        <v>635</v>
      </c>
      <c r="G595" s="1" t="s">
        <v>19</v>
      </c>
      <c r="H595" s="1">
        <v>5</v>
      </c>
      <c r="I595" s="2">
        <v>356.33</v>
      </c>
      <c r="J595" s="2">
        <v>0</v>
      </c>
      <c r="K595" s="2">
        <v>356.33</v>
      </c>
      <c r="L595" s="13">
        <v>0</v>
      </c>
      <c r="M595" s="2">
        <v>0</v>
      </c>
      <c r="N595" s="2">
        <v>356.33</v>
      </c>
      <c r="O595" s="13">
        <v>0</v>
      </c>
      <c r="P595" s="2">
        <v>0</v>
      </c>
      <c r="Q595" s="2">
        <v>356.33</v>
      </c>
      <c r="R595" s="13">
        <v>0</v>
      </c>
      <c r="T595" s="2">
        <v>356.33</v>
      </c>
      <c r="U595" s="13">
        <v>0</v>
      </c>
      <c r="V595" s="2">
        <f t="shared" si="97"/>
        <v>0</v>
      </c>
      <c r="W595" s="2">
        <f t="shared" si="98"/>
        <v>356.33</v>
      </c>
      <c r="X595" s="13">
        <f t="shared" si="99"/>
        <v>0</v>
      </c>
      <c r="Y595" s="44">
        <f t="shared" si="94"/>
        <v>0</v>
      </c>
      <c r="Z595" s="44">
        <f t="shared" si="95"/>
        <v>356.33</v>
      </c>
      <c r="AA595" s="44">
        <f t="shared" si="96"/>
        <v>0</v>
      </c>
      <c r="AB595" s="44">
        <f t="shared" si="92"/>
        <v>0</v>
      </c>
      <c r="AC595" s="44">
        <f t="shared" si="91"/>
        <v>356.33</v>
      </c>
      <c r="AD595" s="44">
        <f t="shared" si="93"/>
        <v>0</v>
      </c>
      <c r="AE595" s="1" t="s">
        <v>21</v>
      </c>
    </row>
    <row r="596" spans="1:31" x14ac:dyDescent="0.25">
      <c r="A596" s="1">
        <v>9</v>
      </c>
      <c r="B596" s="1" t="s">
        <v>637</v>
      </c>
      <c r="C596" s="1" t="s">
        <v>406</v>
      </c>
      <c r="D596" s="4">
        <v>38728</v>
      </c>
      <c r="E596" s="13">
        <v>2200</v>
      </c>
      <c r="F596" s="1" t="s">
        <v>636</v>
      </c>
      <c r="G596" s="1" t="s">
        <v>19</v>
      </c>
      <c r="H596" s="1">
        <v>5</v>
      </c>
      <c r="I596" s="2">
        <v>2200</v>
      </c>
      <c r="J596" s="2">
        <v>0</v>
      </c>
      <c r="K596" s="2">
        <v>2200</v>
      </c>
      <c r="L596" s="13">
        <v>0</v>
      </c>
      <c r="M596" s="2">
        <v>0</v>
      </c>
      <c r="N596" s="2">
        <v>2200</v>
      </c>
      <c r="O596" s="13">
        <v>0</v>
      </c>
      <c r="P596" s="2">
        <v>0</v>
      </c>
      <c r="Q596" s="2">
        <v>2200</v>
      </c>
      <c r="R596" s="13">
        <v>0</v>
      </c>
      <c r="T596" s="2">
        <v>2200</v>
      </c>
      <c r="U596" s="13">
        <v>0</v>
      </c>
      <c r="V596" s="2">
        <f t="shared" si="97"/>
        <v>0</v>
      </c>
      <c r="W596" s="2">
        <f t="shared" si="98"/>
        <v>2200</v>
      </c>
      <c r="X596" s="13">
        <f t="shared" si="99"/>
        <v>0</v>
      </c>
      <c r="Y596" s="44">
        <f t="shared" si="94"/>
        <v>0</v>
      </c>
      <c r="Z596" s="44">
        <f t="shared" si="95"/>
        <v>2200</v>
      </c>
      <c r="AA596" s="44">
        <f t="shared" si="96"/>
        <v>0</v>
      </c>
      <c r="AB596" s="44">
        <f t="shared" si="92"/>
        <v>0</v>
      </c>
      <c r="AC596" s="44">
        <f t="shared" si="91"/>
        <v>2200</v>
      </c>
      <c r="AD596" s="44">
        <f t="shared" si="93"/>
        <v>0</v>
      </c>
      <c r="AE596" s="1" t="s">
        <v>21</v>
      </c>
    </row>
    <row r="597" spans="1:31" x14ac:dyDescent="0.25">
      <c r="A597" s="1">
        <v>9</v>
      </c>
      <c r="B597" s="1" t="s">
        <v>640</v>
      </c>
      <c r="C597" s="1" t="s">
        <v>406</v>
      </c>
      <c r="D597" s="4">
        <v>38806</v>
      </c>
      <c r="E597" s="13">
        <v>11403.88</v>
      </c>
      <c r="F597" s="1" t="s">
        <v>639</v>
      </c>
      <c r="G597" s="1" t="s">
        <v>19</v>
      </c>
      <c r="H597" s="1">
        <v>5</v>
      </c>
      <c r="I597" s="2">
        <v>11403.88</v>
      </c>
      <c r="J597" s="2">
        <v>0</v>
      </c>
      <c r="K597" s="2">
        <v>11403.88</v>
      </c>
      <c r="L597" s="13">
        <v>0</v>
      </c>
      <c r="M597" s="2">
        <v>0</v>
      </c>
      <c r="N597" s="2">
        <v>11403.88</v>
      </c>
      <c r="O597" s="13">
        <v>0</v>
      </c>
      <c r="P597" s="2">
        <v>0</v>
      </c>
      <c r="Q597" s="2">
        <v>11403.88</v>
      </c>
      <c r="R597" s="13">
        <v>0</v>
      </c>
      <c r="T597" s="2">
        <v>11403.88</v>
      </c>
      <c r="U597" s="13">
        <v>0</v>
      </c>
      <c r="V597" s="2">
        <f t="shared" si="97"/>
        <v>0</v>
      </c>
      <c r="W597" s="2">
        <f t="shared" si="98"/>
        <v>11403.88</v>
      </c>
      <c r="X597" s="13">
        <f t="shared" si="99"/>
        <v>0</v>
      </c>
      <c r="Y597" s="44">
        <f t="shared" si="94"/>
        <v>0</v>
      </c>
      <c r="Z597" s="44">
        <f t="shared" si="95"/>
        <v>11403.88</v>
      </c>
      <c r="AA597" s="44">
        <f t="shared" si="96"/>
        <v>0</v>
      </c>
      <c r="AB597" s="44">
        <f t="shared" si="92"/>
        <v>0</v>
      </c>
      <c r="AC597" s="44">
        <f t="shared" si="91"/>
        <v>11403.88</v>
      </c>
      <c r="AD597" s="44">
        <f t="shared" si="93"/>
        <v>0</v>
      </c>
      <c r="AE597" s="1" t="s">
        <v>21</v>
      </c>
    </row>
    <row r="598" spans="1:31" x14ac:dyDescent="0.25">
      <c r="A598" s="1">
        <v>9</v>
      </c>
      <c r="B598" s="1" t="s">
        <v>642</v>
      </c>
      <c r="C598" s="1" t="s">
        <v>406</v>
      </c>
      <c r="D598" s="4">
        <v>38818</v>
      </c>
      <c r="E598" s="13">
        <v>394.25</v>
      </c>
      <c r="F598" s="1" t="s">
        <v>641</v>
      </c>
      <c r="G598" s="1" t="s">
        <v>19</v>
      </c>
      <c r="H598" s="1">
        <v>15</v>
      </c>
      <c r="I598" s="2">
        <v>243.09</v>
      </c>
      <c r="J598" s="2">
        <v>26.28</v>
      </c>
      <c r="K598" s="2">
        <v>269.37</v>
      </c>
      <c r="L598" s="13">
        <v>124.88</v>
      </c>
      <c r="M598" s="2">
        <v>26.283333333333331</v>
      </c>
      <c r="N598" s="2">
        <v>295.65333333333331</v>
      </c>
      <c r="O598" s="13">
        <v>98.596666666666692</v>
      </c>
      <c r="P598" s="2">
        <v>26.283333333333331</v>
      </c>
      <c r="Q598" s="2">
        <v>321.93666666666661</v>
      </c>
      <c r="R598" s="13">
        <v>72.313333333333389</v>
      </c>
      <c r="S598" s="2">
        <v>26.283333333333331</v>
      </c>
      <c r="T598" s="2">
        <v>348.21999999999991</v>
      </c>
      <c r="U598" s="13">
        <v>46.030000000000086</v>
      </c>
      <c r="V598" s="2">
        <f t="shared" si="97"/>
        <v>26.283333333333331</v>
      </c>
      <c r="W598" s="2">
        <f t="shared" si="98"/>
        <v>374.50333333333322</v>
      </c>
      <c r="X598" s="13">
        <f t="shared" si="99"/>
        <v>19.746666666666783</v>
      </c>
      <c r="Y598" s="44">
        <v>19.75</v>
      </c>
      <c r="Z598" s="44">
        <f t="shared" si="95"/>
        <v>394.25333333333322</v>
      </c>
      <c r="AA598" s="44">
        <f t="shared" si="96"/>
        <v>-3.3333333332166148E-3</v>
      </c>
      <c r="AB598" s="44">
        <f t="shared" si="92"/>
        <v>0</v>
      </c>
      <c r="AC598" s="44">
        <f t="shared" si="91"/>
        <v>394.25333333333322</v>
      </c>
      <c r="AD598" s="44">
        <f t="shared" si="93"/>
        <v>-3.3333333332166148E-3</v>
      </c>
      <c r="AE598" s="1" t="s">
        <v>21</v>
      </c>
    </row>
    <row r="599" spans="1:31" x14ac:dyDescent="0.25">
      <c r="A599" s="1">
        <v>9</v>
      </c>
      <c r="B599" s="1" t="s">
        <v>644</v>
      </c>
      <c r="C599" s="1" t="s">
        <v>406</v>
      </c>
      <c r="D599" s="4">
        <v>38818</v>
      </c>
      <c r="E599" s="13">
        <v>864.25</v>
      </c>
      <c r="F599" s="1" t="s">
        <v>643</v>
      </c>
      <c r="G599" s="1" t="s">
        <v>19</v>
      </c>
      <c r="H599" s="1">
        <v>15</v>
      </c>
      <c r="I599" s="2">
        <v>532.98</v>
      </c>
      <c r="J599" s="2">
        <v>57.62</v>
      </c>
      <c r="K599" s="2">
        <v>590.6</v>
      </c>
      <c r="L599" s="13">
        <v>273.64999999999998</v>
      </c>
      <c r="M599" s="2">
        <v>57.616666666666667</v>
      </c>
      <c r="N599" s="2">
        <v>648.2166666666667</v>
      </c>
      <c r="O599" s="13">
        <v>216.0333333333333</v>
      </c>
      <c r="P599" s="2">
        <v>57.616666666666667</v>
      </c>
      <c r="Q599" s="2">
        <v>705.83333333333337</v>
      </c>
      <c r="R599" s="13">
        <v>158.41666666666663</v>
      </c>
      <c r="S599" s="2">
        <v>57.616666666666667</v>
      </c>
      <c r="T599" s="2">
        <v>763.45</v>
      </c>
      <c r="U599" s="13">
        <v>100.79999999999995</v>
      </c>
      <c r="V599" s="2">
        <f t="shared" si="97"/>
        <v>57.616666666666667</v>
      </c>
      <c r="W599" s="2">
        <f t="shared" si="98"/>
        <v>821.06666666666672</v>
      </c>
      <c r="X599" s="13">
        <f t="shared" si="99"/>
        <v>43.18333333333328</v>
      </c>
      <c r="Y599" s="44">
        <v>43.18</v>
      </c>
      <c r="Z599" s="44">
        <f t="shared" si="95"/>
        <v>864.24666666666667</v>
      </c>
      <c r="AA599" s="44">
        <f t="shared" si="96"/>
        <v>3.3333333333303017E-3</v>
      </c>
      <c r="AB599" s="44">
        <v>0</v>
      </c>
      <c r="AC599" s="44">
        <f t="shared" si="91"/>
        <v>864.24666666666667</v>
      </c>
      <c r="AD599" s="44">
        <f t="shared" si="93"/>
        <v>3.3333333333303017E-3</v>
      </c>
      <c r="AE599" s="1" t="s">
        <v>21</v>
      </c>
    </row>
    <row r="600" spans="1:31" x14ac:dyDescent="0.25">
      <c r="A600" s="1">
        <v>9</v>
      </c>
      <c r="B600" s="1" t="s">
        <v>645</v>
      </c>
      <c r="C600" s="1" t="s">
        <v>406</v>
      </c>
      <c r="D600" s="4">
        <v>38833</v>
      </c>
      <c r="E600" s="13">
        <v>198.44</v>
      </c>
      <c r="F600" s="1" t="s">
        <v>638</v>
      </c>
      <c r="G600" s="1" t="s">
        <v>19</v>
      </c>
      <c r="H600" s="1">
        <v>5</v>
      </c>
      <c r="I600" s="2">
        <v>198.44</v>
      </c>
      <c r="J600" s="2">
        <v>0</v>
      </c>
      <c r="K600" s="2">
        <v>198.44</v>
      </c>
      <c r="L600" s="13">
        <v>0</v>
      </c>
      <c r="M600" s="2">
        <v>0</v>
      </c>
      <c r="N600" s="2">
        <v>198.44</v>
      </c>
      <c r="O600" s="13">
        <v>0</v>
      </c>
      <c r="P600" s="2">
        <v>0</v>
      </c>
      <c r="Q600" s="2">
        <v>198.44</v>
      </c>
      <c r="R600" s="13">
        <v>0</v>
      </c>
      <c r="T600" s="2">
        <v>198.44</v>
      </c>
      <c r="U600" s="13">
        <v>0</v>
      </c>
      <c r="V600" s="2">
        <f t="shared" si="97"/>
        <v>0</v>
      </c>
      <c r="W600" s="2">
        <f t="shared" si="98"/>
        <v>198.44</v>
      </c>
      <c r="X600" s="13">
        <f t="shared" si="99"/>
        <v>0</v>
      </c>
      <c r="Y600" s="44">
        <f t="shared" si="94"/>
        <v>0</v>
      </c>
      <c r="Z600" s="44">
        <f t="shared" si="95"/>
        <v>198.44</v>
      </c>
      <c r="AA600" s="44">
        <f t="shared" si="96"/>
        <v>0</v>
      </c>
      <c r="AB600" s="44">
        <f t="shared" si="92"/>
        <v>0</v>
      </c>
      <c r="AC600" s="44">
        <f t="shared" si="91"/>
        <v>198.44</v>
      </c>
      <c r="AD600" s="44">
        <f t="shared" si="93"/>
        <v>0</v>
      </c>
      <c r="AE600" s="1" t="s">
        <v>21</v>
      </c>
    </row>
    <row r="601" spans="1:31" x14ac:dyDescent="0.25">
      <c r="A601" s="1">
        <v>9</v>
      </c>
      <c r="B601" s="1" t="s">
        <v>647</v>
      </c>
      <c r="C601" s="1" t="s">
        <v>406</v>
      </c>
      <c r="D601" s="4">
        <v>38833</v>
      </c>
      <c r="E601" s="13">
        <v>4163.92</v>
      </c>
      <c r="F601" s="1" t="s">
        <v>646</v>
      </c>
      <c r="G601" s="1" t="s">
        <v>19</v>
      </c>
      <c r="H601" s="1">
        <v>5</v>
      </c>
      <c r="I601" s="2">
        <v>4163.92</v>
      </c>
      <c r="J601" s="2">
        <v>0</v>
      </c>
      <c r="K601" s="2">
        <v>4163.92</v>
      </c>
      <c r="L601" s="13">
        <v>0</v>
      </c>
      <c r="M601" s="2">
        <v>0</v>
      </c>
      <c r="N601" s="2">
        <v>4163.92</v>
      </c>
      <c r="O601" s="13">
        <v>0</v>
      </c>
      <c r="P601" s="2">
        <v>0</v>
      </c>
      <c r="Q601" s="2">
        <v>4163.92</v>
      </c>
      <c r="R601" s="13">
        <v>0</v>
      </c>
      <c r="T601" s="2">
        <v>4163.92</v>
      </c>
      <c r="U601" s="13">
        <v>0</v>
      </c>
      <c r="V601" s="2">
        <f t="shared" si="97"/>
        <v>0</v>
      </c>
      <c r="W601" s="2">
        <f t="shared" si="98"/>
        <v>4163.92</v>
      </c>
      <c r="X601" s="13">
        <f t="shared" si="99"/>
        <v>0</v>
      </c>
      <c r="Y601" s="44">
        <f t="shared" si="94"/>
        <v>0</v>
      </c>
      <c r="Z601" s="44">
        <f t="shared" si="95"/>
        <v>4163.92</v>
      </c>
      <c r="AA601" s="44">
        <f t="shared" si="96"/>
        <v>0</v>
      </c>
      <c r="AB601" s="44">
        <f t="shared" si="92"/>
        <v>0</v>
      </c>
      <c r="AC601" s="44">
        <f t="shared" si="91"/>
        <v>4163.92</v>
      </c>
      <c r="AD601" s="44">
        <f t="shared" si="93"/>
        <v>0</v>
      </c>
      <c r="AE601" s="1" t="s">
        <v>21</v>
      </c>
    </row>
    <row r="602" spans="1:31" x14ac:dyDescent="0.25">
      <c r="A602" s="1">
        <v>9</v>
      </c>
      <c r="B602" s="1" t="s">
        <v>649</v>
      </c>
      <c r="C602" s="1" t="s">
        <v>406</v>
      </c>
      <c r="D602" s="4">
        <v>38834</v>
      </c>
      <c r="E602" s="13">
        <v>715</v>
      </c>
      <c r="F602" s="1" t="s">
        <v>648</v>
      </c>
      <c r="G602" s="1" t="s">
        <v>19</v>
      </c>
      <c r="H602" s="1">
        <v>5</v>
      </c>
      <c r="I602" s="2">
        <v>715</v>
      </c>
      <c r="J602" s="2">
        <v>0</v>
      </c>
      <c r="K602" s="2">
        <v>715</v>
      </c>
      <c r="L602" s="13">
        <v>0</v>
      </c>
      <c r="M602" s="2">
        <v>0</v>
      </c>
      <c r="N602" s="2">
        <v>715</v>
      </c>
      <c r="O602" s="13">
        <v>0</v>
      </c>
      <c r="P602" s="2">
        <v>0</v>
      </c>
      <c r="Q602" s="2">
        <v>715</v>
      </c>
      <c r="R602" s="13">
        <v>0</v>
      </c>
      <c r="T602" s="2">
        <v>715</v>
      </c>
      <c r="U602" s="13">
        <v>0</v>
      </c>
      <c r="V602" s="2">
        <f t="shared" si="97"/>
        <v>0</v>
      </c>
      <c r="W602" s="2">
        <f t="shared" si="98"/>
        <v>715</v>
      </c>
      <c r="X602" s="13">
        <f t="shared" si="99"/>
        <v>0</v>
      </c>
      <c r="Y602" s="44">
        <f t="shared" si="94"/>
        <v>0</v>
      </c>
      <c r="Z602" s="44">
        <f t="shared" si="95"/>
        <v>715</v>
      </c>
      <c r="AA602" s="44">
        <f t="shared" si="96"/>
        <v>0</v>
      </c>
      <c r="AB602" s="44">
        <f t="shared" si="92"/>
        <v>0</v>
      </c>
      <c r="AC602" s="44">
        <f t="shared" si="91"/>
        <v>715</v>
      </c>
      <c r="AD602" s="44">
        <f t="shared" si="93"/>
        <v>0</v>
      </c>
      <c r="AE602" s="1" t="s">
        <v>21</v>
      </c>
    </row>
    <row r="603" spans="1:31" x14ac:dyDescent="0.25">
      <c r="A603" s="1">
        <v>9</v>
      </c>
      <c r="B603" s="1" t="s">
        <v>651</v>
      </c>
      <c r="C603" s="1" t="s">
        <v>406</v>
      </c>
      <c r="D603" s="4">
        <v>38834</v>
      </c>
      <c r="E603" s="13">
        <v>601</v>
      </c>
      <c r="F603" s="1" t="s">
        <v>650</v>
      </c>
      <c r="G603" s="1" t="s">
        <v>19</v>
      </c>
      <c r="H603" s="1">
        <v>10</v>
      </c>
      <c r="I603" s="2">
        <v>555.92999999999995</v>
      </c>
      <c r="J603" s="2">
        <v>45.07</v>
      </c>
      <c r="K603" s="2">
        <v>601</v>
      </c>
      <c r="L603" s="13">
        <v>0</v>
      </c>
      <c r="M603" s="2">
        <v>0</v>
      </c>
      <c r="N603" s="2">
        <v>601</v>
      </c>
      <c r="O603" s="13">
        <v>0</v>
      </c>
      <c r="P603" s="2">
        <v>0</v>
      </c>
      <c r="Q603" s="2">
        <v>601</v>
      </c>
      <c r="R603" s="13">
        <v>0</v>
      </c>
      <c r="T603" s="2">
        <v>601</v>
      </c>
      <c r="U603" s="13">
        <v>0</v>
      </c>
      <c r="V603" s="2">
        <f t="shared" si="97"/>
        <v>0</v>
      </c>
      <c r="W603" s="2">
        <f t="shared" si="98"/>
        <v>601</v>
      </c>
      <c r="X603" s="13">
        <f t="shared" si="99"/>
        <v>0</v>
      </c>
      <c r="Y603" s="44">
        <f t="shared" si="94"/>
        <v>0</v>
      </c>
      <c r="Z603" s="44">
        <f t="shared" si="95"/>
        <v>601</v>
      </c>
      <c r="AA603" s="44">
        <f t="shared" si="96"/>
        <v>0</v>
      </c>
      <c r="AB603" s="44">
        <f t="shared" si="92"/>
        <v>0</v>
      </c>
      <c r="AC603" s="44">
        <f t="shared" si="91"/>
        <v>601</v>
      </c>
      <c r="AD603" s="44">
        <f t="shared" si="93"/>
        <v>0</v>
      </c>
      <c r="AE603" s="1" t="s">
        <v>21</v>
      </c>
    </row>
    <row r="604" spans="1:31" x14ac:dyDescent="0.25">
      <c r="A604" s="1">
        <v>9</v>
      </c>
      <c r="B604" s="1" t="s">
        <v>651</v>
      </c>
      <c r="C604" s="1" t="s">
        <v>406</v>
      </c>
      <c r="D604" s="4">
        <v>38834</v>
      </c>
      <c r="E604" s="13">
        <v>601</v>
      </c>
      <c r="F604" s="1" t="s">
        <v>652</v>
      </c>
      <c r="G604" s="1" t="s">
        <v>19</v>
      </c>
      <c r="H604" s="1">
        <v>15</v>
      </c>
      <c r="I604" s="2">
        <v>370.65</v>
      </c>
      <c r="J604" s="2">
        <v>40.07</v>
      </c>
      <c r="K604" s="2">
        <v>410.71999999999997</v>
      </c>
      <c r="L604" s="13">
        <v>190.28000000000003</v>
      </c>
      <c r="M604" s="2">
        <v>40.06666666666667</v>
      </c>
      <c r="N604" s="2">
        <v>450.78666666666663</v>
      </c>
      <c r="O604" s="13">
        <v>150.21333333333337</v>
      </c>
      <c r="P604" s="2">
        <v>40.06666666666667</v>
      </c>
      <c r="Q604" s="2">
        <v>490.8533333333333</v>
      </c>
      <c r="R604" s="13">
        <v>110.1466666666667</v>
      </c>
      <c r="S604" s="2">
        <v>40.06666666666667</v>
      </c>
      <c r="T604" s="2">
        <v>530.91999999999996</v>
      </c>
      <c r="U604" s="13">
        <v>70.080000000000041</v>
      </c>
      <c r="V604" s="2">
        <f t="shared" si="97"/>
        <v>40.06666666666667</v>
      </c>
      <c r="W604" s="2">
        <f t="shared" si="98"/>
        <v>570.98666666666668</v>
      </c>
      <c r="X604" s="13">
        <f t="shared" si="99"/>
        <v>30.013333333333321</v>
      </c>
      <c r="Y604" s="44">
        <v>30.01</v>
      </c>
      <c r="Z604" s="44">
        <f t="shared" si="95"/>
        <v>600.99666666666667</v>
      </c>
      <c r="AA604" s="44">
        <f t="shared" si="96"/>
        <v>3.3333333333303017E-3</v>
      </c>
      <c r="AB604" s="44">
        <v>0</v>
      </c>
      <c r="AC604" s="44">
        <f t="shared" si="91"/>
        <v>600.99666666666667</v>
      </c>
      <c r="AD604" s="44">
        <f t="shared" si="93"/>
        <v>3.3333333333303017E-3</v>
      </c>
      <c r="AE604" s="1" t="s">
        <v>21</v>
      </c>
    </row>
    <row r="605" spans="1:31" x14ac:dyDescent="0.25">
      <c r="A605" s="1">
        <v>9</v>
      </c>
      <c r="B605" s="1" t="s">
        <v>654</v>
      </c>
      <c r="C605" s="1" t="s">
        <v>406</v>
      </c>
      <c r="D605" s="4">
        <v>38868</v>
      </c>
      <c r="E605" s="13">
        <v>9999</v>
      </c>
      <c r="F605" s="1" t="s">
        <v>653</v>
      </c>
      <c r="G605" s="1" t="s">
        <v>19</v>
      </c>
      <c r="H605" s="1">
        <v>10</v>
      </c>
      <c r="I605" s="2">
        <v>9165.75</v>
      </c>
      <c r="J605" s="2">
        <v>833.25</v>
      </c>
      <c r="K605" s="2">
        <v>9999</v>
      </c>
      <c r="L605" s="13">
        <v>0</v>
      </c>
      <c r="M605" s="2">
        <v>0</v>
      </c>
      <c r="N605" s="2">
        <v>9999</v>
      </c>
      <c r="O605" s="13">
        <v>0</v>
      </c>
      <c r="P605" s="2">
        <v>0</v>
      </c>
      <c r="Q605" s="2">
        <v>9999</v>
      </c>
      <c r="R605" s="13">
        <v>0</v>
      </c>
      <c r="T605" s="2">
        <v>9999</v>
      </c>
      <c r="U605" s="13">
        <v>0</v>
      </c>
      <c r="V605" s="2">
        <f t="shared" si="97"/>
        <v>0</v>
      </c>
      <c r="W605" s="2">
        <f t="shared" si="98"/>
        <v>9999</v>
      </c>
      <c r="X605" s="13">
        <f t="shared" si="99"/>
        <v>0</v>
      </c>
      <c r="Y605" s="44">
        <f t="shared" si="94"/>
        <v>0</v>
      </c>
      <c r="Z605" s="44">
        <f t="shared" si="95"/>
        <v>9999</v>
      </c>
      <c r="AA605" s="44">
        <f t="shared" si="96"/>
        <v>0</v>
      </c>
      <c r="AB605" s="44">
        <f t="shared" si="92"/>
        <v>0</v>
      </c>
      <c r="AC605" s="44">
        <f t="shared" si="91"/>
        <v>9999</v>
      </c>
      <c r="AD605" s="44">
        <f t="shared" si="93"/>
        <v>0</v>
      </c>
      <c r="AE605" s="1" t="s">
        <v>21</v>
      </c>
    </row>
    <row r="606" spans="1:31" x14ac:dyDescent="0.25">
      <c r="A606" s="1">
        <v>9</v>
      </c>
      <c r="B606" s="1" t="s">
        <v>656</v>
      </c>
      <c r="C606" s="1" t="s">
        <v>406</v>
      </c>
      <c r="D606" s="4">
        <v>38891</v>
      </c>
      <c r="E606" s="13">
        <v>949</v>
      </c>
      <c r="F606" s="1" t="s">
        <v>655</v>
      </c>
      <c r="G606" s="1" t="s">
        <v>19</v>
      </c>
      <c r="H606" s="1">
        <v>10</v>
      </c>
      <c r="I606" s="2">
        <v>862.01</v>
      </c>
      <c r="J606" s="2">
        <v>86.99</v>
      </c>
      <c r="K606" s="2">
        <v>949</v>
      </c>
      <c r="L606" s="13">
        <v>0</v>
      </c>
      <c r="M606" s="2">
        <v>0</v>
      </c>
      <c r="N606" s="2">
        <v>949</v>
      </c>
      <c r="O606" s="13">
        <v>0</v>
      </c>
      <c r="P606" s="2">
        <v>0</v>
      </c>
      <c r="Q606" s="2">
        <v>949</v>
      </c>
      <c r="R606" s="13">
        <v>0</v>
      </c>
      <c r="T606" s="2">
        <v>949</v>
      </c>
      <c r="U606" s="13">
        <v>0</v>
      </c>
      <c r="V606" s="2">
        <f t="shared" si="97"/>
        <v>0</v>
      </c>
      <c r="W606" s="2">
        <f t="shared" si="98"/>
        <v>949</v>
      </c>
      <c r="X606" s="13">
        <f t="shared" si="99"/>
        <v>0</v>
      </c>
      <c r="Y606" s="44">
        <f t="shared" si="94"/>
        <v>0</v>
      </c>
      <c r="Z606" s="44">
        <f t="shared" si="95"/>
        <v>949</v>
      </c>
      <c r="AA606" s="44">
        <f t="shared" si="96"/>
        <v>0</v>
      </c>
      <c r="AB606" s="44">
        <f t="shared" si="92"/>
        <v>0</v>
      </c>
      <c r="AC606" s="44">
        <f t="shared" si="91"/>
        <v>949</v>
      </c>
      <c r="AD606" s="44">
        <f t="shared" si="93"/>
        <v>0</v>
      </c>
      <c r="AE606" s="1" t="s">
        <v>21</v>
      </c>
    </row>
    <row r="607" spans="1:31" x14ac:dyDescent="0.25">
      <c r="A607" s="1">
        <v>9</v>
      </c>
      <c r="B607" s="1" t="s">
        <v>657</v>
      </c>
      <c r="C607" s="1" t="s">
        <v>406</v>
      </c>
      <c r="D607" s="4">
        <v>38891</v>
      </c>
      <c r="E607" s="13">
        <v>300</v>
      </c>
      <c r="F607" s="1" t="s">
        <v>506</v>
      </c>
      <c r="G607" s="1" t="s">
        <v>19</v>
      </c>
      <c r="H607" s="1">
        <v>5</v>
      </c>
      <c r="I607" s="2">
        <v>300</v>
      </c>
      <c r="J607" s="2">
        <v>0</v>
      </c>
      <c r="K607" s="2">
        <v>300</v>
      </c>
      <c r="L607" s="13">
        <v>0</v>
      </c>
      <c r="M607" s="2">
        <v>0</v>
      </c>
      <c r="N607" s="2">
        <v>300</v>
      </c>
      <c r="O607" s="13">
        <v>0</v>
      </c>
      <c r="P607" s="2">
        <v>0</v>
      </c>
      <c r="Q607" s="2">
        <v>300</v>
      </c>
      <c r="R607" s="13">
        <v>0</v>
      </c>
      <c r="T607" s="2">
        <v>300</v>
      </c>
      <c r="U607" s="13">
        <v>0</v>
      </c>
      <c r="V607" s="2">
        <f t="shared" si="97"/>
        <v>0</v>
      </c>
      <c r="W607" s="2">
        <f t="shared" si="98"/>
        <v>300</v>
      </c>
      <c r="X607" s="13">
        <f t="shared" si="99"/>
        <v>0</v>
      </c>
      <c r="Y607" s="44">
        <f t="shared" si="94"/>
        <v>0</v>
      </c>
      <c r="Z607" s="44">
        <f t="shared" si="95"/>
        <v>300</v>
      </c>
      <c r="AA607" s="44">
        <f t="shared" si="96"/>
        <v>0</v>
      </c>
      <c r="AB607" s="44">
        <f t="shared" si="92"/>
        <v>0</v>
      </c>
      <c r="AC607" s="44">
        <f t="shared" si="91"/>
        <v>300</v>
      </c>
      <c r="AD607" s="44">
        <f t="shared" si="93"/>
        <v>0</v>
      </c>
      <c r="AE607" s="1" t="s">
        <v>21</v>
      </c>
    </row>
    <row r="608" spans="1:31" x14ac:dyDescent="0.25">
      <c r="A608" s="1">
        <v>9</v>
      </c>
      <c r="B608" s="1" t="s">
        <v>659</v>
      </c>
      <c r="C608" s="1" t="s">
        <v>406</v>
      </c>
      <c r="D608" s="4">
        <v>38897</v>
      </c>
      <c r="E608" s="13">
        <v>3575</v>
      </c>
      <c r="F608" s="1" t="s">
        <v>658</v>
      </c>
      <c r="G608" s="1" t="s">
        <v>19</v>
      </c>
      <c r="H608" s="1">
        <v>20</v>
      </c>
      <c r="I608" s="2">
        <v>1623.65</v>
      </c>
      <c r="J608" s="2">
        <v>178.75</v>
      </c>
      <c r="K608" s="2">
        <v>1802.4</v>
      </c>
      <c r="L608" s="13">
        <v>1772.6</v>
      </c>
      <c r="M608" s="2">
        <v>178.75</v>
      </c>
      <c r="N608" s="2">
        <v>1981.15</v>
      </c>
      <c r="O608" s="13">
        <v>1593.85</v>
      </c>
      <c r="P608" s="2">
        <v>178.75</v>
      </c>
      <c r="Q608" s="2">
        <v>2159.9</v>
      </c>
      <c r="R608" s="13">
        <v>1415.1</v>
      </c>
      <c r="S608" s="2">
        <v>178.75</v>
      </c>
      <c r="T608" s="2">
        <v>2338.65</v>
      </c>
      <c r="U608" s="13">
        <v>1236.3499999999999</v>
      </c>
      <c r="V608" s="2">
        <f t="shared" si="97"/>
        <v>178.75</v>
      </c>
      <c r="W608" s="2">
        <f t="shared" si="98"/>
        <v>2517.4</v>
      </c>
      <c r="X608" s="13">
        <f t="shared" si="99"/>
        <v>1057.5999999999999</v>
      </c>
      <c r="Y608" s="44">
        <f t="shared" si="94"/>
        <v>178.75</v>
      </c>
      <c r="Z608" s="44">
        <f t="shared" si="95"/>
        <v>2696.15</v>
      </c>
      <c r="AA608" s="44">
        <f t="shared" si="96"/>
        <v>878.84999999999991</v>
      </c>
      <c r="AB608" s="44">
        <f t="shared" si="92"/>
        <v>178.75</v>
      </c>
      <c r="AC608" s="44">
        <f t="shared" si="91"/>
        <v>2874.9</v>
      </c>
      <c r="AD608" s="44">
        <f t="shared" si="93"/>
        <v>700.09999999999991</v>
      </c>
      <c r="AE608" s="1" t="s">
        <v>21</v>
      </c>
    </row>
    <row r="609" spans="1:31" x14ac:dyDescent="0.25">
      <c r="A609" s="1">
        <v>9</v>
      </c>
      <c r="B609" s="1" t="s">
        <v>661</v>
      </c>
      <c r="C609" s="1" t="s">
        <v>406</v>
      </c>
      <c r="D609" s="4">
        <v>38974</v>
      </c>
      <c r="E609" s="13">
        <v>387.99</v>
      </c>
      <c r="F609" s="1" t="s">
        <v>660</v>
      </c>
      <c r="G609" s="1" t="s">
        <v>19</v>
      </c>
      <c r="H609" s="1">
        <v>5</v>
      </c>
      <c r="I609" s="2">
        <v>387.99</v>
      </c>
      <c r="J609" s="2">
        <v>0</v>
      </c>
      <c r="K609" s="2">
        <v>387.99</v>
      </c>
      <c r="L609" s="13">
        <v>0</v>
      </c>
      <c r="M609" s="2">
        <v>0</v>
      </c>
      <c r="N609" s="2">
        <v>387.99</v>
      </c>
      <c r="O609" s="13">
        <v>0</v>
      </c>
      <c r="P609" s="2">
        <v>0</v>
      </c>
      <c r="Q609" s="2">
        <v>387.99</v>
      </c>
      <c r="R609" s="13">
        <v>0</v>
      </c>
      <c r="T609" s="2">
        <v>387.99</v>
      </c>
      <c r="U609" s="13">
        <v>0</v>
      </c>
      <c r="V609" s="2">
        <f t="shared" si="97"/>
        <v>0</v>
      </c>
      <c r="W609" s="2">
        <f t="shared" si="98"/>
        <v>387.99</v>
      </c>
      <c r="X609" s="13">
        <f t="shared" si="99"/>
        <v>0</v>
      </c>
      <c r="Y609" s="44">
        <f t="shared" si="94"/>
        <v>0</v>
      </c>
      <c r="Z609" s="44">
        <f t="shared" si="95"/>
        <v>387.99</v>
      </c>
      <c r="AA609" s="44">
        <f t="shared" si="96"/>
        <v>0</v>
      </c>
      <c r="AB609" s="44">
        <f t="shared" si="92"/>
        <v>0</v>
      </c>
      <c r="AC609" s="44">
        <f t="shared" si="91"/>
        <v>387.99</v>
      </c>
      <c r="AD609" s="44">
        <f t="shared" si="93"/>
        <v>0</v>
      </c>
      <c r="AE609" s="1" t="s">
        <v>21</v>
      </c>
    </row>
    <row r="610" spans="1:31" x14ac:dyDescent="0.25">
      <c r="A610" s="1">
        <v>9</v>
      </c>
      <c r="B610" s="1" t="s">
        <v>662</v>
      </c>
      <c r="C610" s="1" t="s">
        <v>406</v>
      </c>
      <c r="D610" s="4">
        <v>38980</v>
      </c>
      <c r="E610" s="13">
        <v>1800</v>
      </c>
      <c r="F610" s="1" t="s">
        <v>506</v>
      </c>
      <c r="G610" s="1" t="s">
        <v>19</v>
      </c>
      <c r="H610" s="1">
        <v>5</v>
      </c>
      <c r="I610" s="2">
        <v>1800</v>
      </c>
      <c r="J610" s="2">
        <v>0</v>
      </c>
      <c r="K610" s="2">
        <v>1800</v>
      </c>
      <c r="L610" s="13">
        <v>0</v>
      </c>
      <c r="M610" s="2">
        <v>0</v>
      </c>
      <c r="N610" s="2">
        <v>1800</v>
      </c>
      <c r="O610" s="13">
        <v>0</v>
      </c>
      <c r="P610" s="2">
        <v>0</v>
      </c>
      <c r="Q610" s="2">
        <v>1800</v>
      </c>
      <c r="R610" s="13">
        <v>0</v>
      </c>
      <c r="T610" s="2">
        <v>1800</v>
      </c>
      <c r="U610" s="13">
        <v>0</v>
      </c>
      <c r="V610" s="2">
        <f t="shared" si="97"/>
        <v>0</v>
      </c>
      <c r="W610" s="2">
        <f t="shared" si="98"/>
        <v>1800</v>
      </c>
      <c r="X610" s="13">
        <f t="shared" si="99"/>
        <v>0</v>
      </c>
      <c r="Y610" s="44">
        <f t="shared" si="94"/>
        <v>0</v>
      </c>
      <c r="Z610" s="44">
        <f t="shared" si="95"/>
        <v>1800</v>
      </c>
      <c r="AA610" s="44">
        <f t="shared" si="96"/>
        <v>0</v>
      </c>
      <c r="AB610" s="44">
        <f t="shared" si="92"/>
        <v>0</v>
      </c>
      <c r="AC610" s="44">
        <f t="shared" si="91"/>
        <v>1800</v>
      </c>
      <c r="AD610" s="44">
        <f t="shared" si="93"/>
        <v>0</v>
      </c>
      <c r="AE610" s="1" t="s">
        <v>21</v>
      </c>
    </row>
    <row r="611" spans="1:31" x14ac:dyDescent="0.25">
      <c r="A611" s="1">
        <v>9</v>
      </c>
      <c r="B611" s="1" t="s">
        <v>663</v>
      </c>
      <c r="C611" s="1" t="s">
        <v>406</v>
      </c>
      <c r="D611" s="4">
        <v>38980</v>
      </c>
      <c r="E611" s="13">
        <v>2000</v>
      </c>
      <c r="F611" s="1" t="s">
        <v>506</v>
      </c>
      <c r="G611" s="1" t="s">
        <v>19</v>
      </c>
      <c r="H611" s="1">
        <v>5</v>
      </c>
      <c r="I611" s="2">
        <v>2000</v>
      </c>
      <c r="J611" s="2">
        <v>0</v>
      </c>
      <c r="K611" s="2">
        <v>2000</v>
      </c>
      <c r="L611" s="13">
        <v>0</v>
      </c>
      <c r="M611" s="2">
        <v>0</v>
      </c>
      <c r="N611" s="2">
        <v>2000</v>
      </c>
      <c r="O611" s="13">
        <v>0</v>
      </c>
      <c r="P611" s="2">
        <v>0</v>
      </c>
      <c r="Q611" s="2">
        <v>2000</v>
      </c>
      <c r="R611" s="13">
        <v>0</v>
      </c>
      <c r="T611" s="2">
        <v>2000</v>
      </c>
      <c r="U611" s="13">
        <v>0</v>
      </c>
      <c r="V611" s="2">
        <f t="shared" si="97"/>
        <v>0</v>
      </c>
      <c r="W611" s="2">
        <f t="shared" si="98"/>
        <v>2000</v>
      </c>
      <c r="X611" s="13">
        <f t="shared" si="99"/>
        <v>0</v>
      </c>
      <c r="Y611" s="44">
        <f t="shared" si="94"/>
        <v>0</v>
      </c>
      <c r="Z611" s="44">
        <f t="shared" si="95"/>
        <v>2000</v>
      </c>
      <c r="AA611" s="44">
        <f t="shared" si="96"/>
        <v>0</v>
      </c>
      <c r="AB611" s="44">
        <f t="shared" si="92"/>
        <v>0</v>
      </c>
      <c r="AC611" s="44">
        <f t="shared" si="91"/>
        <v>2000</v>
      </c>
      <c r="AD611" s="44">
        <f t="shared" si="93"/>
        <v>0</v>
      </c>
      <c r="AE611" s="1" t="s">
        <v>21</v>
      </c>
    </row>
    <row r="612" spans="1:31" x14ac:dyDescent="0.25">
      <c r="A612" s="1">
        <v>9</v>
      </c>
      <c r="B612" s="1" t="s">
        <v>664</v>
      </c>
      <c r="C612" s="1" t="s">
        <v>406</v>
      </c>
      <c r="D612" s="4">
        <v>38980</v>
      </c>
      <c r="E612" s="13">
        <v>840</v>
      </c>
      <c r="F612" s="1" t="s">
        <v>506</v>
      </c>
      <c r="G612" s="1" t="s">
        <v>19</v>
      </c>
      <c r="H612" s="1">
        <v>5</v>
      </c>
      <c r="I612" s="2">
        <v>840</v>
      </c>
      <c r="J612" s="2">
        <v>0</v>
      </c>
      <c r="K612" s="2">
        <v>840</v>
      </c>
      <c r="L612" s="13">
        <v>0</v>
      </c>
      <c r="M612" s="2">
        <v>0</v>
      </c>
      <c r="N612" s="2">
        <v>840</v>
      </c>
      <c r="O612" s="13">
        <v>0</v>
      </c>
      <c r="P612" s="2">
        <v>0</v>
      </c>
      <c r="Q612" s="2">
        <v>840</v>
      </c>
      <c r="R612" s="13">
        <v>0</v>
      </c>
      <c r="T612" s="2">
        <v>840</v>
      </c>
      <c r="U612" s="13">
        <v>0</v>
      </c>
      <c r="V612" s="2">
        <f t="shared" si="97"/>
        <v>0</v>
      </c>
      <c r="W612" s="2">
        <f t="shared" si="98"/>
        <v>840</v>
      </c>
      <c r="X612" s="13">
        <f t="shared" si="99"/>
        <v>0</v>
      </c>
      <c r="Y612" s="44">
        <f t="shared" si="94"/>
        <v>0</v>
      </c>
      <c r="Z612" s="44">
        <f t="shared" si="95"/>
        <v>840</v>
      </c>
      <c r="AA612" s="44">
        <f t="shared" si="96"/>
        <v>0</v>
      </c>
      <c r="AB612" s="44">
        <f t="shared" si="92"/>
        <v>0</v>
      </c>
      <c r="AC612" s="44">
        <f t="shared" si="91"/>
        <v>840</v>
      </c>
      <c r="AD612" s="44">
        <f t="shared" si="93"/>
        <v>0</v>
      </c>
      <c r="AE612" s="1" t="s">
        <v>21</v>
      </c>
    </row>
    <row r="613" spans="1:31" x14ac:dyDescent="0.25">
      <c r="A613" s="1">
        <v>9</v>
      </c>
      <c r="B613" s="1" t="s">
        <v>665</v>
      </c>
      <c r="C613" s="1" t="s">
        <v>406</v>
      </c>
      <c r="D613" s="4">
        <v>38980</v>
      </c>
      <c r="E613" s="13">
        <v>400</v>
      </c>
      <c r="F613" s="1" t="s">
        <v>506</v>
      </c>
      <c r="G613" s="1" t="s">
        <v>19</v>
      </c>
      <c r="H613" s="1">
        <v>5</v>
      </c>
      <c r="I613" s="2">
        <v>400</v>
      </c>
      <c r="J613" s="2">
        <v>0</v>
      </c>
      <c r="K613" s="2">
        <v>400</v>
      </c>
      <c r="L613" s="13">
        <v>0</v>
      </c>
      <c r="M613" s="2">
        <v>0</v>
      </c>
      <c r="N613" s="2">
        <v>400</v>
      </c>
      <c r="O613" s="13">
        <v>0</v>
      </c>
      <c r="P613" s="2">
        <v>0</v>
      </c>
      <c r="Q613" s="2">
        <v>400</v>
      </c>
      <c r="R613" s="13">
        <v>0</v>
      </c>
      <c r="T613" s="2">
        <v>400</v>
      </c>
      <c r="U613" s="13">
        <v>0</v>
      </c>
      <c r="V613" s="2">
        <f t="shared" si="97"/>
        <v>0</v>
      </c>
      <c r="W613" s="2">
        <f t="shared" si="98"/>
        <v>400</v>
      </c>
      <c r="X613" s="13">
        <f t="shared" si="99"/>
        <v>0</v>
      </c>
      <c r="Y613" s="44">
        <f t="shared" si="94"/>
        <v>0</v>
      </c>
      <c r="Z613" s="44">
        <f t="shared" si="95"/>
        <v>400</v>
      </c>
      <c r="AA613" s="44">
        <f t="shared" si="96"/>
        <v>0</v>
      </c>
      <c r="AB613" s="44">
        <f t="shared" si="92"/>
        <v>0</v>
      </c>
      <c r="AC613" s="44">
        <f t="shared" si="91"/>
        <v>400</v>
      </c>
      <c r="AD613" s="44">
        <f t="shared" si="93"/>
        <v>0</v>
      </c>
      <c r="AE613" s="1" t="s">
        <v>21</v>
      </c>
    </row>
    <row r="614" spans="1:31" x14ac:dyDescent="0.25">
      <c r="A614" s="1">
        <v>9</v>
      </c>
      <c r="B614" s="1" t="s">
        <v>667</v>
      </c>
      <c r="C614" s="1" t="s">
        <v>406</v>
      </c>
      <c r="D614" s="4">
        <v>39127</v>
      </c>
      <c r="E614" s="13">
        <v>315.24</v>
      </c>
      <c r="F614" s="1" t="s">
        <v>666</v>
      </c>
      <c r="G614" s="1" t="s">
        <v>19</v>
      </c>
      <c r="H614" s="1">
        <v>5</v>
      </c>
      <c r="I614" s="2">
        <v>315.24</v>
      </c>
      <c r="J614" s="2">
        <v>0</v>
      </c>
      <c r="K614" s="2">
        <v>315.24</v>
      </c>
      <c r="L614" s="13">
        <v>0</v>
      </c>
      <c r="M614" s="2">
        <v>0</v>
      </c>
      <c r="N614" s="2">
        <v>315.24</v>
      </c>
      <c r="O614" s="13">
        <v>0</v>
      </c>
      <c r="P614" s="2">
        <v>0</v>
      </c>
      <c r="Q614" s="2">
        <v>315.24</v>
      </c>
      <c r="R614" s="13">
        <v>0</v>
      </c>
      <c r="T614" s="2">
        <v>315.24</v>
      </c>
      <c r="U614" s="13">
        <v>0</v>
      </c>
      <c r="V614" s="2">
        <f t="shared" si="97"/>
        <v>0</v>
      </c>
      <c r="W614" s="2">
        <f t="shared" si="98"/>
        <v>315.24</v>
      </c>
      <c r="X614" s="13">
        <f t="shared" si="99"/>
        <v>0</v>
      </c>
      <c r="Y614" s="44">
        <f t="shared" si="94"/>
        <v>0</v>
      </c>
      <c r="Z614" s="44">
        <f t="shared" si="95"/>
        <v>315.24</v>
      </c>
      <c r="AA614" s="44">
        <f t="shared" si="96"/>
        <v>0</v>
      </c>
      <c r="AB614" s="44">
        <f t="shared" si="92"/>
        <v>0</v>
      </c>
      <c r="AC614" s="44">
        <f t="shared" si="91"/>
        <v>315.24</v>
      </c>
      <c r="AD614" s="44">
        <f t="shared" si="93"/>
        <v>0</v>
      </c>
      <c r="AE614" s="1" t="s">
        <v>21</v>
      </c>
    </row>
    <row r="615" spans="1:31" x14ac:dyDescent="0.25">
      <c r="A615" s="1">
        <v>9</v>
      </c>
      <c r="B615" s="1" t="s">
        <v>669</v>
      </c>
      <c r="C615" s="1" t="s">
        <v>406</v>
      </c>
      <c r="D615" s="4">
        <v>39192</v>
      </c>
      <c r="E615" s="13">
        <v>200</v>
      </c>
      <c r="F615" s="1" t="s">
        <v>668</v>
      </c>
      <c r="G615" s="1" t="s">
        <v>19</v>
      </c>
      <c r="H615" s="1">
        <v>5</v>
      </c>
      <c r="I615" s="2">
        <v>200</v>
      </c>
      <c r="J615" s="2">
        <v>0</v>
      </c>
      <c r="K615" s="2">
        <v>200</v>
      </c>
      <c r="L615" s="13">
        <v>0</v>
      </c>
      <c r="M615" s="2">
        <v>0</v>
      </c>
      <c r="N615" s="2">
        <v>200</v>
      </c>
      <c r="O615" s="13">
        <v>0</v>
      </c>
      <c r="P615" s="2">
        <v>0</v>
      </c>
      <c r="Q615" s="2">
        <v>200</v>
      </c>
      <c r="R615" s="13">
        <v>0</v>
      </c>
      <c r="T615" s="2">
        <v>200</v>
      </c>
      <c r="U615" s="13">
        <v>0</v>
      </c>
      <c r="V615" s="2">
        <f t="shared" si="97"/>
        <v>0</v>
      </c>
      <c r="W615" s="2">
        <f t="shared" si="98"/>
        <v>200</v>
      </c>
      <c r="X615" s="13">
        <f t="shared" si="99"/>
        <v>0</v>
      </c>
      <c r="Y615" s="44">
        <f t="shared" si="94"/>
        <v>0</v>
      </c>
      <c r="Z615" s="44">
        <f t="shared" si="95"/>
        <v>200</v>
      </c>
      <c r="AA615" s="44">
        <f t="shared" si="96"/>
        <v>0</v>
      </c>
      <c r="AB615" s="44">
        <f t="shared" si="92"/>
        <v>0</v>
      </c>
      <c r="AC615" s="44">
        <f t="shared" si="91"/>
        <v>200</v>
      </c>
      <c r="AD615" s="44">
        <f t="shared" si="93"/>
        <v>0</v>
      </c>
      <c r="AE615" s="1" t="s">
        <v>21</v>
      </c>
    </row>
    <row r="616" spans="1:31" x14ac:dyDescent="0.25">
      <c r="A616" s="1">
        <v>9</v>
      </c>
      <c r="B616" s="1" t="s">
        <v>671</v>
      </c>
      <c r="C616" s="1" t="s">
        <v>406</v>
      </c>
      <c r="D616" s="4">
        <v>39225</v>
      </c>
      <c r="E616" s="13">
        <v>1695</v>
      </c>
      <c r="F616" s="1" t="s">
        <v>670</v>
      </c>
      <c r="G616" s="1" t="s">
        <v>19</v>
      </c>
      <c r="H616" s="1">
        <v>10</v>
      </c>
      <c r="I616" s="2">
        <v>1384.25</v>
      </c>
      <c r="J616" s="2">
        <v>169.5</v>
      </c>
      <c r="K616" s="2">
        <v>1553.75</v>
      </c>
      <c r="L616" s="13">
        <v>141.25</v>
      </c>
      <c r="M616" s="2">
        <v>141.25</v>
      </c>
      <c r="N616" s="2">
        <v>1695</v>
      </c>
      <c r="O616" s="13">
        <v>0</v>
      </c>
      <c r="P616" s="2">
        <v>0</v>
      </c>
      <c r="Q616" s="2">
        <v>1695</v>
      </c>
      <c r="R616" s="13">
        <v>0</v>
      </c>
      <c r="T616" s="2">
        <v>1695</v>
      </c>
      <c r="U616" s="13">
        <v>0</v>
      </c>
      <c r="V616" s="2">
        <f t="shared" si="97"/>
        <v>0</v>
      </c>
      <c r="W616" s="2">
        <f t="shared" si="98"/>
        <v>1695</v>
      </c>
      <c r="X616" s="13">
        <f t="shared" si="99"/>
        <v>0</v>
      </c>
      <c r="Y616" s="44">
        <f t="shared" si="94"/>
        <v>0</v>
      </c>
      <c r="Z616" s="44">
        <f t="shared" si="95"/>
        <v>1695</v>
      </c>
      <c r="AA616" s="44">
        <f t="shared" si="96"/>
        <v>0</v>
      </c>
      <c r="AB616" s="44">
        <f t="shared" si="92"/>
        <v>0</v>
      </c>
      <c r="AC616" s="44">
        <f t="shared" ref="AC616:AC723" si="100">Z616+AB616</f>
        <v>1695</v>
      </c>
      <c r="AD616" s="44">
        <f t="shared" si="93"/>
        <v>0</v>
      </c>
      <c r="AE616" s="1" t="s">
        <v>21</v>
      </c>
    </row>
    <row r="617" spans="1:31" x14ac:dyDescent="0.25">
      <c r="A617" s="1">
        <v>9</v>
      </c>
      <c r="B617" s="1" t="s">
        <v>672</v>
      </c>
      <c r="C617" s="1" t="s">
        <v>406</v>
      </c>
      <c r="D617" s="4">
        <v>39240</v>
      </c>
      <c r="E617" s="13">
        <v>2500</v>
      </c>
      <c r="F617" s="1" t="s">
        <v>433</v>
      </c>
      <c r="G617" s="1" t="s">
        <v>19</v>
      </c>
      <c r="H617" s="1">
        <v>10</v>
      </c>
      <c r="I617" s="2">
        <v>2020.83</v>
      </c>
      <c r="J617" s="2">
        <v>250</v>
      </c>
      <c r="K617" s="2">
        <v>2270.83</v>
      </c>
      <c r="L617" s="13">
        <v>229.17000000000007</v>
      </c>
      <c r="M617" s="2">
        <v>229.17</v>
      </c>
      <c r="N617" s="2">
        <v>2500</v>
      </c>
      <c r="O617" s="13">
        <v>0</v>
      </c>
      <c r="P617" s="2">
        <v>0</v>
      </c>
      <c r="Q617" s="2">
        <v>2500</v>
      </c>
      <c r="R617" s="13">
        <v>0</v>
      </c>
      <c r="T617" s="2">
        <v>2500</v>
      </c>
      <c r="U617" s="13">
        <v>0</v>
      </c>
      <c r="V617" s="2">
        <f t="shared" si="97"/>
        <v>0</v>
      </c>
      <c r="W617" s="2">
        <f t="shared" si="98"/>
        <v>2500</v>
      </c>
      <c r="X617" s="13">
        <f t="shared" si="99"/>
        <v>0</v>
      </c>
      <c r="Y617" s="44">
        <f t="shared" si="94"/>
        <v>0</v>
      </c>
      <c r="Z617" s="44">
        <f t="shared" si="95"/>
        <v>2500</v>
      </c>
      <c r="AA617" s="44">
        <f t="shared" si="96"/>
        <v>0</v>
      </c>
      <c r="AB617" s="44">
        <f t="shared" si="92"/>
        <v>0</v>
      </c>
      <c r="AC617" s="44">
        <f t="shared" si="100"/>
        <v>2500</v>
      </c>
      <c r="AD617" s="44">
        <f t="shared" si="93"/>
        <v>0</v>
      </c>
      <c r="AE617" s="1" t="s">
        <v>21</v>
      </c>
    </row>
    <row r="618" spans="1:31" x14ac:dyDescent="0.25">
      <c r="A618" s="1">
        <v>9</v>
      </c>
      <c r="B618" s="1" t="s">
        <v>673</v>
      </c>
      <c r="C618" s="1" t="s">
        <v>406</v>
      </c>
      <c r="D618" s="4">
        <v>39266</v>
      </c>
      <c r="E618" s="13">
        <v>8100</v>
      </c>
      <c r="F618" s="1" t="s">
        <v>653</v>
      </c>
      <c r="G618" s="1" t="s">
        <v>19</v>
      </c>
      <c r="H618" s="1">
        <v>10</v>
      </c>
      <c r="I618" s="2">
        <v>6480</v>
      </c>
      <c r="J618" s="2">
        <v>810</v>
      </c>
      <c r="K618" s="2">
        <v>7290</v>
      </c>
      <c r="L618" s="13">
        <v>810</v>
      </c>
      <c r="M618" s="2">
        <v>810</v>
      </c>
      <c r="N618" s="2">
        <v>8100</v>
      </c>
      <c r="O618" s="13">
        <v>0</v>
      </c>
      <c r="P618" s="2">
        <v>0</v>
      </c>
      <c r="Q618" s="2">
        <v>8100</v>
      </c>
      <c r="R618" s="13">
        <v>0</v>
      </c>
      <c r="T618" s="2">
        <v>8100</v>
      </c>
      <c r="U618" s="13">
        <v>0</v>
      </c>
      <c r="V618" s="2">
        <f t="shared" si="97"/>
        <v>0</v>
      </c>
      <c r="W618" s="2">
        <f t="shared" si="98"/>
        <v>8100</v>
      </c>
      <c r="X618" s="13">
        <f t="shared" si="99"/>
        <v>0</v>
      </c>
      <c r="Y618" s="44">
        <f t="shared" si="94"/>
        <v>0</v>
      </c>
      <c r="Z618" s="44">
        <f t="shared" si="95"/>
        <v>8100</v>
      </c>
      <c r="AA618" s="44">
        <f t="shared" si="96"/>
        <v>0</v>
      </c>
      <c r="AB618" s="44">
        <f t="shared" si="92"/>
        <v>0</v>
      </c>
      <c r="AC618" s="44">
        <f t="shared" si="100"/>
        <v>8100</v>
      </c>
      <c r="AD618" s="44">
        <f t="shared" si="93"/>
        <v>0</v>
      </c>
      <c r="AE618" s="1" t="s">
        <v>21</v>
      </c>
    </row>
    <row r="619" spans="1:31" x14ac:dyDescent="0.25">
      <c r="A619" s="1">
        <v>9</v>
      </c>
      <c r="B619" s="1" t="s">
        <v>674</v>
      </c>
      <c r="C619" s="1" t="s">
        <v>406</v>
      </c>
      <c r="D619" s="4">
        <v>39406</v>
      </c>
      <c r="E619" s="13">
        <v>484.51</v>
      </c>
      <c r="F619" s="1" t="s">
        <v>653</v>
      </c>
      <c r="G619" s="1" t="s">
        <v>19</v>
      </c>
      <c r="H619" s="1">
        <v>10</v>
      </c>
      <c r="I619" s="2">
        <v>371.45</v>
      </c>
      <c r="J619" s="2">
        <v>48.45</v>
      </c>
      <c r="K619" s="2">
        <v>419.9</v>
      </c>
      <c r="L619" s="13">
        <v>64.610000000000014</v>
      </c>
      <c r="M619" s="2">
        <v>48.450999999999993</v>
      </c>
      <c r="N619" s="2">
        <v>468.351</v>
      </c>
      <c r="O619" s="13">
        <v>16.158999999999992</v>
      </c>
      <c r="P619" s="2">
        <v>16.16</v>
      </c>
      <c r="Q619" s="2">
        <v>484.51100000000002</v>
      </c>
      <c r="R619" s="13">
        <v>-1.0000000000331966E-3</v>
      </c>
      <c r="T619" s="2">
        <v>484.51100000000002</v>
      </c>
      <c r="U619" s="13">
        <v>-1.0000000000331966E-3</v>
      </c>
      <c r="V619" s="2">
        <f t="shared" si="97"/>
        <v>0</v>
      </c>
      <c r="W619" s="2">
        <f t="shared" si="98"/>
        <v>484.51100000000002</v>
      </c>
      <c r="X619" s="13">
        <f>E619-W619</f>
        <v>-1.0000000000331966E-3</v>
      </c>
      <c r="Y619" s="44">
        <f t="shared" si="94"/>
        <v>0</v>
      </c>
      <c r="Z619" s="44">
        <f t="shared" si="95"/>
        <v>484.51100000000002</v>
      </c>
      <c r="AA619" s="44">
        <f t="shared" si="96"/>
        <v>-1.0000000000331966E-3</v>
      </c>
      <c r="AB619" s="44">
        <f t="shared" si="92"/>
        <v>0</v>
      </c>
      <c r="AC619" s="44">
        <f t="shared" si="100"/>
        <v>484.51100000000002</v>
      </c>
      <c r="AD619" s="44">
        <f t="shared" si="93"/>
        <v>-1.0000000000331966E-3</v>
      </c>
      <c r="AE619" s="1" t="s">
        <v>21</v>
      </c>
    </row>
    <row r="620" spans="1:31" x14ac:dyDescent="0.25">
      <c r="A620" s="1">
        <v>9</v>
      </c>
      <c r="B620" s="1" t="s">
        <v>676</v>
      </c>
      <c r="C620" s="1" t="s">
        <v>406</v>
      </c>
      <c r="D620" s="4">
        <v>39422</v>
      </c>
      <c r="E620" s="13">
        <v>1995</v>
      </c>
      <c r="F620" s="1" t="s">
        <v>675</v>
      </c>
      <c r="G620" s="1" t="s">
        <v>19</v>
      </c>
      <c r="H620" s="1">
        <v>15</v>
      </c>
      <c r="I620" s="2">
        <v>1008.58</v>
      </c>
      <c r="J620" s="2">
        <v>133</v>
      </c>
      <c r="K620" s="2">
        <v>1141.58</v>
      </c>
      <c r="L620" s="13">
        <v>853.42000000000007</v>
      </c>
      <c r="M620" s="2">
        <v>133</v>
      </c>
      <c r="N620" s="2">
        <v>1274.58</v>
      </c>
      <c r="O620" s="13">
        <v>720.42000000000007</v>
      </c>
      <c r="P620" s="2">
        <v>133</v>
      </c>
      <c r="Q620" s="2">
        <v>1407.58</v>
      </c>
      <c r="R620" s="13">
        <v>587.42000000000007</v>
      </c>
      <c r="S620" s="2">
        <v>133</v>
      </c>
      <c r="T620" s="2">
        <v>1540.58</v>
      </c>
      <c r="U620" s="13">
        <v>454.42000000000007</v>
      </c>
      <c r="V620" s="2">
        <f t="shared" si="97"/>
        <v>133</v>
      </c>
      <c r="W620" s="2">
        <f t="shared" si="98"/>
        <v>1673.58</v>
      </c>
      <c r="X620" s="13">
        <f t="shared" si="99"/>
        <v>321.42000000000007</v>
      </c>
      <c r="Y620" s="44">
        <f t="shared" si="94"/>
        <v>133</v>
      </c>
      <c r="Z620" s="44">
        <f t="shared" si="95"/>
        <v>1806.58</v>
      </c>
      <c r="AA620" s="44">
        <f t="shared" si="96"/>
        <v>188.42000000000007</v>
      </c>
      <c r="AB620" s="44">
        <f t="shared" si="92"/>
        <v>133</v>
      </c>
      <c r="AC620" s="44">
        <f t="shared" si="100"/>
        <v>1939.58</v>
      </c>
      <c r="AD620" s="44">
        <f t="shared" si="93"/>
        <v>55.420000000000073</v>
      </c>
      <c r="AE620" s="1" t="s">
        <v>21</v>
      </c>
    </row>
    <row r="621" spans="1:31" x14ac:dyDescent="0.25">
      <c r="A621" s="1">
        <v>9</v>
      </c>
      <c r="B621" s="1" t="s">
        <v>678</v>
      </c>
      <c r="C621" s="1" t="s">
        <v>406</v>
      </c>
      <c r="D621" s="4">
        <v>39435</v>
      </c>
      <c r="E621" s="13">
        <v>35224</v>
      </c>
      <c r="F621" s="1" t="s">
        <v>677</v>
      </c>
      <c r="G621" s="1" t="s">
        <v>19</v>
      </c>
      <c r="H621" s="1">
        <v>8</v>
      </c>
      <c r="I621" s="2">
        <v>33389.42</v>
      </c>
      <c r="J621" s="2">
        <v>1834.58</v>
      </c>
      <c r="K621" s="2">
        <v>35224</v>
      </c>
      <c r="L621" s="13">
        <v>0</v>
      </c>
      <c r="M621" s="2">
        <v>0</v>
      </c>
      <c r="N621" s="2">
        <v>35224</v>
      </c>
      <c r="O621" s="13">
        <v>0</v>
      </c>
      <c r="P621" s="2">
        <v>0</v>
      </c>
      <c r="Q621" s="2">
        <v>35224</v>
      </c>
      <c r="R621" s="13">
        <v>0</v>
      </c>
      <c r="T621" s="2">
        <v>35224</v>
      </c>
      <c r="U621" s="13">
        <v>0</v>
      </c>
      <c r="V621" s="2">
        <f t="shared" si="97"/>
        <v>0</v>
      </c>
      <c r="W621" s="2">
        <f t="shared" si="98"/>
        <v>35224</v>
      </c>
      <c r="X621" s="13">
        <f t="shared" si="99"/>
        <v>0</v>
      </c>
      <c r="Y621" s="44">
        <f t="shared" si="94"/>
        <v>0</v>
      </c>
      <c r="Z621" s="44">
        <f t="shared" si="95"/>
        <v>35224</v>
      </c>
      <c r="AA621" s="44">
        <f t="shared" si="96"/>
        <v>0</v>
      </c>
      <c r="AB621" s="44">
        <f t="shared" si="92"/>
        <v>0</v>
      </c>
      <c r="AC621" s="44">
        <f t="shared" si="100"/>
        <v>35224</v>
      </c>
      <c r="AD621" s="44">
        <f t="shared" si="93"/>
        <v>0</v>
      </c>
      <c r="AE621" s="1" t="s">
        <v>21</v>
      </c>
    </row>
    <row r="622" spans="1:31" x14ac:dyDescent="0.25">
      <c r="A622" s="1">
        <v>9</v>
      </c>
      <c r="B622" s="1" t="s">
        <v>680</v>
      </c>
      <c r="C622" s="1" t="s">
        <v>406</v>
      </c>
      <c r="D622" s="4">
        <v>39512</v>
      </c>
      <c r="E622" s="13">
        <v>1850</v>
      </c>
      <c r="F622" s="1" t="s">
        <v>679</v>
      </c>
      <c r="G622" s="1" t="s">
        <v>19</v>
      </c>
      <c r="H622" s="1">
        <v>10</v>
      </c>
      <c r="I622" s="2">
        <v>1356.67</v>
      </c>
      <c r="J622" s="2">
        <v>185</v>
      </c>
      <c r="K622" s="2">
        <v>1541.67</v>
      </c>
      <c r="L622" s="13">
        <v>308.32999999999993</v>
      </c>
      <c r="M622" s="2">
        <v>185</v>
      </c>
      <c r="N622" s="2">
        <v>1726.67</v>
      </c>
      <c r="O622" s="13">
        <v>123.32999999999993</v>
      </c>
      <c r="P622" s="2">
        <v>123.33</v>
      </c>
      <c r="Q622" s="2">
        <v>1850</v>
      </c>
      <c r="R622" s="13">
        <v>0</v>
      </c>
      <c r="T622" s="2">
        <v>1850</v>
      </c>
      <c r="U622" s="13">
        <v>0</v>
      </c>
      <c r="V622" s="2">
        <f t="shared" si="97"/>
        <v>0</v>
      </c>
      <c r="W622" s="2">
        <f t="shared" si="98"/>
        <v>1850</v>
      </c>
      <c r="X622" s="13">
        <f t="shared" si="99"/>
        <v>0</v>
      </c>
      <c r="Y622" s="44">
        <f t="shared" si="94"/>
        <v>0</v>
      </c>
      <c r="Z622" s="44">
        <f t="shared" si="95"/>
        <v>1850</v>
      </c>
      <c r="AA622" s="44">
        <f t="shared" si="96"/>
        <v>0</v>
      </c>
      <c r="AB622" s="44">
        <f t="shared" si="92"/>
        <v>0</v>
      </c>
      <c r="AC622" s="44">
        <f t="shared" si="100"/>
        <v>1850</v>
      </c>
      <c r="AD622" s="44">
        <f t="shared" si="93"/>
        <v>0</v>
      </c>
      <c r="AE622" s="1" t="s">
        <v>21</v>
      </c>
    </row>
    <row r="623" spans="1:31" x14ac:dyDescent="0.25">
      <c r="A623" s="1">
        <v>9</v>
      </c>
      <c r="B623" s="1" t="s">
        <v>682</v>
      </c>
      <c r="C623" s="1" t="s">
        <v>406</v>
      </c>
      <c r="D623" s="4">
        <v>39562</v>
      </c>
      <c r="E623" s="13">
        <v>1399</v>
      </c>
      <c r="F623" s="1" t="s">
        <v>681</v>
      </c>
      <c r="G623" s="1" t="s">
        <v>19</v>
      </c>
      <c r="H623" s="1">
        <v>5</v>
      </c>
      <c r="I623" s="2">
        <v>1399</v>
      </c>
      <c r="J623" s="2">
        <v>0</v>
      </c>
      <c r="K623" s="2">
        <v>1399</v>
      </c>
      <c r="L623" s="13">
        <v>0</v>
      </c>
      <c r="M623" s="2">
        <v>0</v>
      </c>
      <c r="N623" s="2">
        <v>1399</v>
      </c>
      <c r="O623" s="13">
        <v>0</v>
      </c>
      <c r="P623" s="2">
        <v>0</v>
      </c>
      <c r="Q623" s="2">
        <v>1399</v>
      </c>
      <c r="R623" s="13">
        <v>0</v>
      </c>
      <c r="T623" s="2">
        <v>1399</v>
      </c>
      <c r="U623" s="13">
        <v>0</v>
      </c>
      <c r="V623" s="2">
        <f t="shared" si="97"/>
        <v>0</v>
      </c>
      <c r="W623" s="2">
        <f t="shared" si="98"/>
        <v>1399</v>
      </c>
      <c r="X623" s="13">
        <f t="shared" si="99"/>
        <v>0</v>
      </c>
      <c r="Y623" s="44">
        <f t="shared" si="94"/>
        <v>0</v>
      </c>
      <c r="Z623" s="44">
        <f t="shared" si="95"/>
        <v>1399</v>
      </c>
      <c r="AA623" s="44">
        <f t="shared" si="96"/>
        <v>0</v>
      </c>
      <c r="AB623" s="44">
        <f t="shared" si="92"/>
        <v>0</v>
      </c>
      <c r="AC623" s="44">
        <f t="shared" si="100"/>
        <v>1399</v>
      </c>
      <c r="AD623" s="44">
        <f t="shared" si="93"/>
        <v>0</v>
      </c>
      <c r="AE623" s="1" t="s">
        <v>21</v>
      </c>
    </row>
    <row r="624" spans="1:31" x14ac:dyDescent="0.25">
      <c r="A624" s="1">
        <v>9</v>
      </c>
      <c r="B624" s="1" t="s">
        <v>684</v>
      </c>
      <c r="C624" s="1" t="s">
        <v>406</v>
      </c>
      <c r="D624" s="4">
        <v>39675</v>
      </c>
      <c r="E624" s="13">
        <v>12600</v>
      </c>
      <c r="F624" s="1" t="s">
        <v>683</v>
      </c>
      <c r="G624" s="1" t="s">
        <v>19</v>
      </c>
      <c r="H624" s="1">
        <v>10</v>
      </c>
      <c r="I624" s="2">
        <v>8715</v>
      </c>
      <c r="J624" s="2">
        <v>1260</v>
      </c>
      <c r="K624" s="2">
        <v>9975</v>
      </c>
      <c r="L624" s="13">
        <v>2625</v>
      </c>
      <c r="M624" s="2">
        <v>1260</v>
      </c>
      <c r="N624" s="2">
        <v>11235</v>
      </c>
      <c r="O624" s="13">
        <v>1365</v>
      </c>
      <c r="P624" s="2">
        <v>1260</v>
      </c>
      <c r="Q624" s="2">
        <v>12495</v>
      </c>
      <c r="R624" s="13">
        <v>105</v>
      </c>
      <c r="S624" s="2">
        <v>105</v>
      </c>
      <c r="T624" s="2">
        <v>12600</v>
      </c>
      <c r="U624" s="13">
        <v>0</v>
      </c>
      <c r="V624" s="2">
        <f t="shared" si="97"/>
        <v>0</v>
      </c>
      <c r="W624" s="2">
        <f t="shared" si="98"/>
        <v>12600</v>
      </c>
      <c r="X624" s="13">
        <f t="shared" si="99"/>
        <v>0</v>
      </c>
      <c r="Y624" s="44">
        <f t="shared" si="94"/>
        <v>0</v>
      </c>
      <c r="Z624" s="44">
        <f t="shared" si="95"/>
        <v>12600</v>
      </c>
      <c r="AA624" s="44">
        <f t="shared" si="96"/>
        <v>0</v>
      </c>
      <c r="AB624" s="44">
        <f t="shared" si="92"/>
        <v>0</v>
      </c>
      <c r="AC624" s="44">
        <f t="shared" si="100"/>
        <v>12600</v>
      </c>
      <c r="AD624" s="44">
        <f t="shared" si="93"/>
        <v>0</v>
      </c>
      <c r="AE624" s="1" t="s">
        <v>21</v>
      </c>
    </row>
    <row r="625" spans="1:31" x14ac:dyDescent="0.25">
      <c r="A625" s="1">
        <v>9</v>
      </c>
      <c r="B625" s="1" t="s">
        <v>339</v>
      </c>
      <c r="C625" s="1" t="s">
        <v>406</v>
      </c>
      <c r="D625" s="4">
        <v>39694</v>
      </c>
      <c r="E625" s="13">
        <v>766491.98</v>
      </c>
      <c r="F625" s="1" t="s">
        <v>506</v>
      </c>
      <c r="G625" s="1" t="s">
        <v>19</v>
      </c>
      <c r="H625" s="1">
        <v>50</v>
      </c>
      <c r="I625" s="2">
        <v>104753.91</v>
      </c>
      <c r="J625" s="2">
        <v>15329.84</v>
      </c>
      <c r="K625" s="2">
        <v>120083.75</v>
      </c>
      <c r="L625" s="13">
        <v>646408.23</v>
      </c>
      <c r="M625" s="2">
        <v>15329.839599999999</v>
      </c>
      <c r="N625" s="2">
        <v>135413.58960000001</v>
      </c>
      <c r="O625" s="13">
        <v>631078.39039999992</v>
      </c>
      <c r="P625" s="2">
        <v>15329.839599999999</v>
      </c>
      <c r="Q625" s="2">
        <v>150743.42920000001</v>
      </c>
      <c r="R625" s="13">
        <v>615748.55079999997</v>
      </c>
      <c r="S625" s="2">
        <v>15329.839599999999</v>
      </c>
      <c r="T625" s="2">
        <v>166073.26880000002</v>
      </c>
      <c r="U625" s="13">
        <v>600418.71120000002</v>
      </c>
      <c r="V625" s="2">
        <f t="shared" si="97"/>
        <v>15329.839599999999</v>
      </c>
      <c r="W625" s="2">
        <f t="shared" si="98"/>
        <v>181403.10840000003</v>
      </c>
      <c r="X625" s="13">
        <f t="shared" si="99"/>
        <v>585088.87159999995</v>
      </c>
      <c r="Y625" s="44">
        <f t="shared" si="94"/>
        <v>15329.839599999999</v>
      </c>
      <c r="Z625" s="44">
        <f t="shared" si="95"/>
        <v>196732.94800000003</v>
      </c>
      <c r="AA625" s="44">
        <f t="shared" si="96"/>
        <v>569759.03199999989</v>
      </c>
      <c r="AB625" s="44">
        <f t="shared" si="92"/>
        <v>15329.839599999999</v>
      </c>
      <c r="AC625" s="44">
        <f t="shared" si="100"/>
        <v>212062.78760000004</v>
      </c>
      <c r="AD625" s="44">
        <f t="shared" si="93"/>
        <v>554429.19239999994</v>
      </c>
      <c r="AE625" s="1" t="s">
        <v>21</v>
      </c>
    </row>
    <row r="626" spans="1:31" x14ac:dyDescent="0.25">
      <c r="A626" s="1">
        <v>9</v>
      </c>
      <c r="B626" s="1" t="s">
        <v>685</v>
      </c>
      <c r="C626" s="1" t="s">
        <v>406</v>
      </c>
      <c r="D626" s="4">
        <v>40133</v>
      </c>
      <c r="E626" s="13">
        <v>60</v>
      </c>
      <c r="F626" s="1" t="s">
        <v>592</v>
      </c>
      <c r="G626" s="1" t="s">
        <v>19</v>
      </c>
      <c r="H626" s="1">
        <v>10</v>
      </c>
      <c r="I626" s="2">
        <v>34</v>
      </c>
      <c r="J626" s="2">
        <v>6</v>
      </c>
      <c r="K626" s="2">
        <v>40</v>
      </c>
      <c r="L626" s="13">
        <v>20</v>
      </c>
      <c r="M626" s="2">
        <v>6</v>
      </c>
      <c r="N626" s="2">
        <v>46</v>
      </c>
      <c r="O626" s="13">
        <v>14</v>
      </c>
      <c r="P626" s="2">
        <v>6</v>
      </c>
      <c r="Q626" s="2">
        <v>52</v>
      </c>
      <c r="R626" s="13">
        <v>8</v>
      </c>
      <c r="S626" s="2">
        <v>6</v>
      </c>
      <c r="T626" s="2">
        <v>58</v>
      </c>
      <c r="U626" s="13">
        <v>2</v>
      </c>
      <c r="V626" s="2">
        <v>2</v>
      </c>
      <c r="W626" s="2">
        <f t="shared" si="98"/>
        <v>60</v>
      </c>
      <c r="X626" s="13">
        <f>E626-W626</f>
        <v>0</v>
      </c>
      <c r="Y626" s="44">
        <f t="shared" si="94"/>
        <v>0</v>
      </c>
      <c r="Z626" s="44">
        <f t="shared" si="95"/>
        <v>60</v>
      </c>
      <c r="AA626" s="44">
        <f t="shared" si="96"/>
        <v>0</v>
      </c>
      <c r="AB626" s="44">
        <f t="shared" si="92"/>
        <v>0</v>
      </c>
      <c r="AC626" s="44">
        <f t="shared" si="100"/>
        <v>60</v>
      </c>
      <c r="AD626" s="44">
        <f t="shared" si="93"/>
        <v>0</v>
      </c>
      <c r="AE626" s="1" t="s">
        <v>21</v>
      </c>
    </row>
    <row r="627" spans="1:31" x14ac:dyDescent="0.25">
      <c r="A627" s="1">
        <v>9</v>
      </c>
      <c r="B627" s="1" t="s">
        <v>686</v>
      </c>
      <c r="C627" s="1" t="s">
        <v>406</v>
      </c>
      <c r="D627" s="4">
        <v>40133</v>
      </c>
      <c r="E627" s="13">
        <v>60</v>
      </c>
      <c r="F627" s="1" t="s">
        <v>592</v>
      </c>
      <c r="G627" s="1" t="s">
        <v>19</v>
      </c>
      <c r="H627" s="1">
        <v>10</v>
      </c>
      <c r="I627" s="2">
        <v>34</v>
      </c>
      <c r="J627" s="2">
        <v>6</v>
      </c>
      <c r="K627" s="2">
        <v>40</v>
      </c>
      <c r="L627" s="13">
        <v>20</v>
      </c>
      <c r="M627" s="2">
        <v>6</v>
      </c>
      <c r="N627" s="2">
        <v>46</v>
      </c>
      <c r="O627" s="13">
        <v>14</v>
      </c>
      <c r="P627" s="2">
        <v>6</v>
      </c>
      <c r="Q627" s="2">
        <v>52</v>
      </c>
      <c r="R627" s="13">
        <v>8</v>
      </c>
      <c r="S627" s="2">
        <v>6</v>
      </c>
      <c r="T627" s="2">
        <v>58</v>
      </c>
      <c r="U627" s="13">
        <v>2</v>
      </c>
      <c r="V627" s="2">
        <v>2</v>
      </c>
      <c r="W627" s="2">
        <f t="shared" si="98"/>
        <v>60</v>
      </c>
      <c r="X627" s="13">
        <f t="shared" si="99"/>
        <v>0</v>
      </c>
      <c r="Y627" s="44">
        <f t="shared" si="94"/>
        <v>0</v>
      </c>
      <c r="Z627" s="44">
        <f t="shared" si="95"/>
        <v>60</v>
      </c>
      <c r="AA627" s="44">
        <f t="shared" si="96"/>
        <v>0</v>
      </c>
      <c r="AB627" s="44">
        <f t="shared" si="92"/>
        <v>0</v>
      </c>
      <c r="AC627" s="44">
        <f t="shared" si="100"/>
        <v>60</v>
      </c>
      <c r="AD627" s="44">
        <f t="shared" si="93"/>
        <v>0</v>
      </c>
      <c r="AE627" s="1" t="s">
        <v>21</v>
      </c>
    </row>
    <row r="628" spans="1:31" x14ac:dyDescent="0.25">
      <c r="A628" s="1">
        <v>9</v>
      </c>
      <c r="B628" s="1" t="s">
        <v>687</v>
      </c>
      <c r="C628" s="1" t="s">
        <v>406</v>
      </c>
      <c r="D628" s="4">
        <v>40133</v>
      </c>
      <c r="E628" s="13">
        <v>135.88</v>
      </c>
      <c r="F628" s="1" t="s">
        <v>592</v>
      </c>
      <c r="G628" s="1" t="s">
        <v>19</v>
      </c>
      <c r="H628" s="1">
        <v>10</v>
      </c>
      <c r="I628" s="2">
        <v>77.010000000000005</v>
      </c>
      <c r="J628" s="2">
        <v>13.59</v>
      </c>
      <c r="K628" s="2">
        <v>90.600000000000009</v>
      </c>
      <c r="L628" s="13">
        <v>45.279999999999987</v>
      </c>
      <c r="M628" s="2">
        <v>13.587999999999997</v>
      </c>
      <c r="N628" s="2">
        <v>104.188</v>
      </c>
      <c r="O628" s="13">
        <v>31.691999999999993</v>
      </c>
      <c r="P628" s="2">
        <v>13.587999999999997</v>
      </c>
      <c r="Q628" s="2">
        <v>117.776</v>
      </c>
      <c r="R628" s="13">
        <v>18.103999999999999</v>
      </c>
      <c r="S628" s="2">
        <v>13.587999999999997</v>
      </c>
      <c r="T628" s="2">
        <v>131.364</v>
      </c>
      <c r="U628" s="13">
        <v>4.5159999999999911</v>
      </c>
      <c r="V628" s="2">
        <v>0.22</v>
      </c>
      <c r="W628" s="2">
        <f t="shared" si="98"/>
        <v>131.584</v>
      </c>
      <c r="X628" s="13">
        <f t="shared" si="99"/>
        <v>4.2959999999999923</v>
      </c>
      <c r="Y628" s="44">
        <v>4.3</v>
      </c>
      <c r="Z628" s="44">
        <f t="shared" si="95"/>
        <v>135.88400000000001</v>
      </c>
      <c r="AA628" s="44">
        <f>E628-Z628</f>
        <v>-4.0000000000190994E-3</v>
      </c>
      <c r="AB628" s="44">
        <f t="shared" ref="AB628:AB723" si="101">IF(Z628&gt;=E628, 0, ((E628/H628)/12*12))</f>
        <v>0</v>
      </c>
      <c r="AC628" s="44">
        <f t="shared" si="100"/>
        <v>135.88400000000001</v>
      </c>
      <c r="AD628" s="44">
        <f t="shared" ref="AD628:AD723" si="102">E628-AC628</f>
        <v>-4.0000000000190994E-3</v>
      </c>
      <c r="AE628" s="1" t="s">
        <v>21</v>
      </c>
    </row>
    <row r="629" spans="1:31" x14ac:dyDescent="0.25">
      <c r="A629" s="1">
        <v>9</v>
      </c>
      <c r="B629" s="1" t="s">
        <v>688</v>
      </c>
      <c r="C629" s="1" t="s">
        <v>406</v>
      </c>
      <c r="D629" s="4">
        <v>40133</v>
      </c>
      <c r="E629" s="13">
        <v>6.97</v>
      </c>
      <c r="F629" s="1" t="s">
        <v>592</v>
      </c>
      <c r="G629" s="1" t="s">
        <v>19</v>
      </c>
      <c r="H629" s="1">
        <v>10</v>
      </c>
      <c r="I629" s="2">
        <v>3.96</v>
      </c>
      <c r="J629" s="2">
        <v>0.7</v>
      </c>
      <c r="K629" s="2">
        <v>4.66</v>
      </c>
      <c r="L629" s="13">
        <v>2.3099999999999996</v>
      </c>
      <c r="M629" s="2">
        <v>0.69699999999999995</v>
      </c>
      <c r="N629" s="2">
        <v>5.3570000000000002</v>
      </c>
      <c r="O629" s="13">
        <v>1.6129999999999995</v>
      </c>
      <c r="P629" s="2">
        <v>0.69699999999999995</v>
      </c>
      <c r="Q629" s="2">
        <v>6.0540000000000003</v>
      </c>
      <c r="R629" s="13">
        <v>0.91599999999999948</v>
      </c>
      <c r="S629" s="2">
        <v>0.69699999999999995</v>
      </c>
      <c r="T629" s="2">
        <v>6.7510000000000003</v>
      </c>
      <c r="U629" s="13">
        <v>0.21899999999999942</v>
      </c>
      <c r="V629" s="2">
        <v>0.22</v>
      </c>
      <c r="W629" s="2">
        <f t="shared" si="98"/>
        <v>6.9710000000000001</v>
      </c>
      <c r="X629" s="13">
        <f t="shared" si="99"/>
        <v>-1.000000000000334E-3</v>
      </c>
      <c r="Y629" s="44">
        <f t="shared" si="94"/>
        <v>0</v>
      </c>
      <c r="Z629" s="44">
        <f t="shared" si="95"/>
        <v>6.9710000000000001</v>
      </c>
      <c r="AA629" s="44">
        <f t="shared" si="96"/>
        <v>-1.000000000000334E-3</v>
      </c>
      <c r="AB629" s="44">
        <f t="shared" si="101"/>
        <v>0</v>
      </c>
      <c r="AC629" s="44">
        <f t="shared" si="100"/>
        <v>6.9710000000000001</v>
      </c>
      <c r="AD629" s="44">
        <f t="shared" si="102"/>
        <v>-1.000000000000334E-3</v>
      </c>
      <c r="AE629" s="1" t="s">
        <v>21</v>
      </c>
    </row>
    <row r="630" spans="1:31" x14ac:dyDescent="0.25">
      <c r="A630" s="1">
        <v>9</v>
      </c>
      <c r="B630" s="1" t="s">
        <v>689</v>
      </c>
      <c r="C630" s="1" t="s">
        <v>406</v>
      </c>
      <c r="D630" s="4">
        <v>40133</v>
      </c>
      <c r="E630" s="13">
        <v>24.97</v>
      </c>
      <c r="F630" s="1" t="s">
        <v>592</v>
      </c>
      <c r="G630" s="1" t="s">
        <v>19</v>
      </c>
      <c r="H630" s="1">
        <v>10</v>
      </c>
      <c r="I630" s="2">
        <v>14.16</v>
      </c>
      <c r="J630" s="2">
        <v>2.5</v>
      </c>
      <c r="K630" s="2">
        <v>16.66</v>
      </c>
      <c r="L630" s="13">
        <v>8.3099999999999987</v>
      </c>
      <c r="M630" s="2">
        <v>2.4969999999999999</v>
      </c>
      <c r="N630" s="2">
        <v>19.157</v>
      </c>
      <c r="O630" s="13">
        <v>5.8129999999999988</v>
      </c>
      <c r="P630" s="2">
        <v>2.4969999999999999</v>
      </c>
      <c r="Q630" s="2">
        <v>21.654</v>
      </c>
      <c r="R630" s="13">
        <v>3.3159999999999989</v>
      </c>
      <c r="S630" s="2">
        <v>2.4969999999999999</v>
      </c>
      <c r="T630" s="2">
        <v>24.151</v>
      </c>
      <c r="U630" s="13">
        <v>0.81899999999999906</v>
      </c>
      <c r="V630" s="2">
        <v>0.82</v>
      </c>
      <c r="W630" s="2">
        <f t="shared" si="98"/>
        <v>24.971</v>
      </c>
      <c r="X630" s="13">
        <f t="shared" si="99"/>
        <v>-1.0000000000012221E-3</v>
      </c>
      <c r="Y630" s="44">
        <f t="shared" si="94"/>
        <v>0</v>
      </c>
      <c r="Z630" s="44">
        <f t="shared" si="95"/>
        <v>24.971</v>
      </c>
      <c r="AA630" s="44">
        <f t="shared" si="96"/>
        <v>-1.0000000000012221E-3</v>
      </c>
      <c r="AB630" s="44">
        <f t="shared" si="101"/>
        <v>0</v>
      </c>
      <c r="AC630" s="44">
        <f t="shared" si="100"/>
        <v>24.971</v>
      </c>
      <c r="AD630" s="44">
        <f t="shared" si="102"/>
        <v>-1.0000000000012221E-3</v>
      </c>
      <c r="AE630" s="1" t="s">
        <v>21</v>
      </c>
    </row>
    <row r="631" spans="1:31" x14ac:dyDescent="0.25">
      <c r="A631" s="1">
        <v>9</v>
      </c>
      <c r="B631" s="1" t="s">
        <v>691</v>
      </c>
      <c r="C631" s="1" t="s">
        <v>406</v>
      </c>
      <c r="D631" s="4">
        <v>40544</v>
      </c>
      <c r="E631" s="13">
        <v>87758.03</v>
      </c>
      <c r="F631" s="1" t="s">
        <v>690</v>
      </c>
      <c r="G631" s="1" t="s">
        <v>19</v>
      </c>
      <c r="H631" s="1">
        <v>3</v>
      </c>
      <c r="I631" s="2">
        <v>87758.03</v>
      </c>
      <c r="J631" s="2">
        <v>0</v>
      </c>
      <c r="K631" s="2">
        <v>87758.03</v>
      </c>
      <c r="L631" s="13">
        <v>0</v>
      </c>
      <c r="M631" s="2">
        <v>0</v>
      </c>
      <c r="N631" s="2">
        <v>87758.03</v>
      </c>
      <c r="O631" s="13">
        <v>0</v>
      </c>
      <c r="P631" s="2">
        <v>0</v>
      </c>
      <c r="Q631" s="2">
        <v>87758.03</v>
      </c>
      <c r="R631" s="13">
        <v>0</v>
      </c>
      <c r="T631" s="2">
        <v>87758.03</v>
      </c>
      <c r="U631" s="13">
        <v>0</v>
      </c>
      <c r="V631" s="2">
        <f t="shared" si="97"/>
        <v>0</v>
      </c>
      <c r="W631" s="2">
        <f t="shared" si="98"/>
        <v>87758.03</v>
      </c>
      <c r="X631" s="13">
        <f t="shared" si="99"/>
        <v>0</v>
      </c>
      <c r="Y631" s="44">
        <f t="shared" si="94"/>
        <v>0</v>
      </c>
      <c r="Z631" s="44">
        <f t="shared" si="95"/>
        <v>87758.03</v>
      </c>
      <c r="AA631" s="44">
        <f t="shared" si="96"/>
        <v>0</v>
      </c>
      <c r="AB631" s="44">
        <f t="shared" si="101"/>
        <v>0</v>
      </c>
      <c r="AC631" s="44">
        <f t="shared" si="100"/>
        <v>87758.03</v>
      </c>
      <c r="AD631" s="44">
        <f t="shared" si="102"/>
        <v>0</v>
      </c>
      <c r="AE631" s="1" t="s">
        <v>21</v>
      </c>
    </row>
    <row r="632" spans="1:31" x14ac:dyDescent="0.25">
      <c r="A632" s="1">
        <v>9</v>
      </c>
      <c r="B632" s="1" t="s">
        <v>693</v>
      </c>
      <c r="C632" s="1" t="s">
        <v>406</v>
      </c>
      <c r="D632" s="4">
        <v>40982</v>
      </c>
      <c r="E632" s="13">
        <v>57350</v>
      </c>
      <c r="F632" s="1" t="s">
        <v>692</v>
      </c>
      <c r="G632" s="1" t="s">
        <v>19</v>
      </c>
      <c r="H632" s="1">
        <v>12</v>
      </c>
      <c r="I632" s="2">
        <v>15930.57</v>
      </c>
      <c r="J632" s="2">
        <v>4779.17</v>
      </c>
      <c r="K632" s="2">
        <v>20709.739999999998</v>
      </c>
      <c r="L632" s="13">
        <v>36640.26</v>
      </c>
      <c r="M632" s="2">
        <v>4779.166666666667</v>
      </c>
      <c r="N632" s="2">
        <v>25488.906666666666</v>
      </c>
      <c r="O632" s="13">
        <v>31861.093333333334</v>
      </c>
      <c r="P632" s="2">
        <v>4779.166666666667</v>
      </c>
      <c r="Q632" s="2">
        <v>30268.073333333334</v>
      </c>
      <c r="R632" s="13">
        <v>27081.926666666666</v>
      </c>
      <c r="S632" s="2">
        <v>4779.166666666667</v>
      </c>
      <c r="T632" s="2">
        <f>35047.24+9</f>
        <v>35056.239999999998</v>
      </c>
      <c r="U632" s="13">
        <v>22302.76</v>
      </c>
      <c r="V632" s="2">
        <f t="shared" si="97"/>
        <v>4779.166666666667</v>
      </c>
      <c r="W632" s="2">
        <f>T632+V632-9</f>
        <v>39826.406666666662</v>
      </c>
      <c r="X632" s="13">
        <f t="shared" si="99"/>
        <v>17523.593333333338</v>
      </c>
      <c r="Y632" s="44">
        <f t="shared" si="94"/>
        <v>4779.166666666667</v>
      </c>
      <c r="Z632" s="44">
        <f t="shared" si="95"/>
        <v>44605.573333333326</v>
      </c>
      <c r="AA632" s="44">
        <f t="shared" si="96"/>
        <v>12744.426666666674</v>
      </c>
      <c r="AB632" s="44">
        <f t="shared" si="101"/>
        <v>4779.166666666667</v>
      </c>
      <c r="AC632" s="44">
        <f t="shared" si="100"/>
        <v>49384.739999999991</v>
      </c>
      <c r="AD632" s="44">
        <f t="shared" si="102"/>
        <v>7965.2600000000093</v>
      </c>
      <c r="AE632" s="1" t="s">
        <v>21</v>
      </c>
    </row>
    <row r="633" spans="1:31" x14ac:dyDescent="0.25">
      <c r="A633" s="1">
        <v>9</v>
      </c>
      <c r="B633" s="1" t="s">
        <v>695</v>
      </c>
      <c r="C633" s="1" t="s">
        <v>406</v>
      </c>
      <c r="D633" s="4">
        <v>41408</v>
      </c>
      <c r="E633" s="13">
        <v>83987</v>
      </c>
      <c r="F633" s="1" t="s">
        <v>694</v>
      </c>
      <c r="G633" s="1" t="s">
        <v>19</v>
      </c>
      <c r="H633" s="1">
        <v>12</v>
      </c>
      <c r="I633" s="2">
        <v>15164.33</v>
      </c>
      <c r="J633" s="2">
        <v>6998.92</v>
      </c>
      <c r="K633" s="2">
        <v>22163.25</v>
      </c>
      <c r="L633" s="13">
        <v>61823.75</v>
      </c>
      <c r="M633" s="2">
        <v>6998.9166666666661</v>
      </c>
      <c r="N633" s="2">
        <v>29162.166666666664</v>
      </c>
      <c r="O633" s="13">
        <v>54824.833333333336</v>
      </c>
      <c r="P633" s="2">
        <v>6998.9166666666661</v>
      </c>
      <c r="Q633" s="2">
        <v>36161.083333333328</v>
      </c>
      <c r="R633" s="13">
        <v>47825.916666666672</v>
      </c>
      <c r="S633" s="2">
        <v>6998.9166666666661</v>
      </c>
      <c r="T633" s="2">
        <v>43159.999999999993</v>
      </c>
      <c r="U633" s="13">
        <v>40827.000000000007</v>
      </c>
      <c r="V633" s="2">
        <f t="shared" si="97"/>
        <v>6998.9166666666661</v>
      </c>
      <c r="W633" s="2">
        <f t="shared" si="98"/>
        <v>50158.916666666657</v>
      </c>
      <c r="X633" s="13">
        <f t="shared" si="99"/>
        <v>33828.083333333343</v>
      </c>
      <c r="Y633" s="44">
        <f t="shared" si="94"/>
        <v>6998.9166666666661</v>
      </c>
      <c r="Z633" s="44">
        <f t="shared" si="95"/>
        <v>57157.833333333321</v>
      </c>
      <c r="AA633" s="44">
        <f t="shared" si="96"/>
        <v>26829.166666666679</v>
      </c>
      <c r="AB633" s="44">
        <f t="shared" si="101"/>
        <v>6998.9166666666661</v>
      </c>
      <c r="AC633" s="44">
        <f t="shared" si="100"/>
        <v>64156.749999999985</v>
      </c>
      <c r="AD633" s="44">
        <f t="shared" si="102"/>
        <v>19830.250000000015</v>
      </c>
      <c r="AE633" s="1" t="s">
        <v>21</v>
      </c>
    </row>
    <row r="634" spans="1:31" x14ac:dyDescent="0.25">
      <c r="A634" s="1">
        <v>9</v>
      </c>
      <c r="B634" s="1" t="s">
        <v>697</v>
      </c>
      <c r="C634" s="1" t="s">
        <v>406</v>
      </c>
      <c r="D634" s="4">
        <v>41409</v>
      </c>
      <c r="E634" s="13">
        <v>15209</v>
      </c>
      <c r="F634" s="1" t="s">
        <v>696</v>
      </c>
      <c r="G634" s="1" t="s">
        <v>19</v>
      </c>
      <c r="H634" s="1">
        <v>5</v>
      </c>
      <c r="I634" s="2">
        <v>6590.57</v>
      </c>
      <c r="J634" s="2">
        <v>3041.8</v>
      </c>
      <c r="K634" s="2">
        <v>9632.369999999999</v>
      </c>
      <c r="L634" s="13">
        <v>5576.630000000001</v>
      </c>
      <c r="M634" s="2">
        <v>3041.8</v>
      </c>
      <c r="N634" s="2">
        <v>12674.169999999998</v>
      </c>
      <c r="O634" s="13">
        <v>2534.8300000000017</v>
      </c>
      <c r="P634" s="2">
        <v>2534.83</v>
      </c>
      <c r="Q634" s="2">
        <v>15208.999999999998</v>
      </c>
      <c r="R634" s="13">
        <v>0</v>
      </c>
      <c r="T634" s="2">
        <v>15208.999999999998</v>
      </c>
      <c r="U634" s="13">
        <v>0</v>
      </c>
      <c r="V634" s="2">
        <f t="shared" si="97"/>
        <v>0</v>
      </c>
      <c r="W634" s="2">
        <f t="shared" si="98"/>
        <v>15208.999999999998</v>
      </c>
      <c r="X634" s="13">
        <f t="shared" si="99"/>
        <v>0</v>
      </c>
      <c r="Y634" s="44">
        <f t="shared" si="94"/>
        <v>0</v>
      </c>
      <c r="Z634" s="44">
        <f t="shared" si="95"/>
        <v>15208.999999999998</v>
      </c>
      <c r="AA634" s="44">
        <f t="shared" si="96"/>
        <v>0</v>
      </c>
      <c r="AB634" s="44">
        <f t="shared" si="101"/>
        <v>0</v>
      </c>
      <c r="AC634" s="44">
        <f t="shared" si="100"/>
        <v>15208.999999999998</v>
      </c>
      <c r="AD634" s="44">
        <f t="shared" si="102"/>
        <v>0</v>
      </c>
      <c r="AE634" s="1" t="s">
        <v>21</v>
      </c>
    </row>
    <row r="635" spans="1:31" x14ac:dyDescent="0.25">
      <c r="A635" s="1">
        <v>9</v>
      </c>
      <c r="B635" s="1" t="s">
        <v>699</v>
      </c>
      <c r="C635" s="1" t="s">
        <v>406</v>
      </c>
      <c r="D635" s="4">
        <v>41501</v>
      </c>
      <c r="E635" s="13">
        <v>80037</v>
      </c>
      <c r="F635" s="1" t="s">
        <v>698</v>
      </c>
      <c r="G635" s="1" t="s">
        <v>19</v>
      </c>
      <c r="H635" s="1">
        <v>12</v>
      </c>
      <c r="I635" s="2">
        <v>12783.69</v>
      </c>
      <c r="J635" s="2">
        <v>6669.75</v>
      </c>
      <c r="K635" s="2">
        <v>19453.440000000002</v>
      </c>
      <c r="L635" s="13">
        <v>60583.56</v>
      </c>
      <c r="M635" s="2">
        <v>6669.75</v>
      </c>
      <c r="N635" s="2">
        <v>26123.190000000002</v>
      </c>
      <c r="O635" s="13">
        <v>53913.81</v>
      </c>
      <c r="P635" s="2">
        <v>6669.75</v>
      </c>
      <c r="Q635" s="2">
        <v>32792.94</v>
      </c>
      <c r="R635" s="13">
        <v>47244.06</v>
      </c>
      <c r="S635" s="2">
        <v>6669.75</v>
      </c>
      <c r="T635" s="2">
        <v>39462.69</v>
      </c>
      <c r="U635" s="13">
        <v>40574.31</v>
      </c>
      <c r="V635" s="2">
        <f t="shared" si="97"/>
        <v>6669.75</v>
      </c>
      <c r="W635" s="2">
        <f t="shared" si="98"/>
        <v>46132.44</v>
      </c>
      <c r="X635" s="13">
        <f t="shared" si="99"/>
        <v>33904.559999999998</v>
      </c>
      <c r="Y635" s="44">
        <f t="shared" si="94"/>
        <v>6669.75</v>
      </c>
      <c r="Z635" s="44">
        <f t="shared" si="95"/>
        <v>52802.19</v>
      </c>
      <c r="AA635" s="44">
        <f t="shared" si="96"/>
        <v>27234.809999999998</v>
      </c>
      <c r="AB635" s="44">
        <f t="shared" si="101"/>
        <v>6669.75</v>
      </c>
      <c r="AC635" s="44">
        <f t="shared" si="100"/>
        <v>59471.94</v>
      </c>
      <c r="AD635" s="44">
        <f t="shared" si="102"/>
        <v>20565.059999999998</v>
      </c>
      <c r="AE635" s="1" t="s">
        <v>21</v>
      </c>
    </row>
    <row r="636" spans="1:31" x14ac:dyDescent="0.25">
      <c r="A636" s="1">
        <v>9</v>
      </c>
      <c r="B636" s="1" t="s">
        <v>701</v>
      </c>
      <c r="C636" s="1" t="s">
        <v>406</v>
      </c>
      <c r="D636" s="4">
        <v>41950</v>
      </c>
      <c r="E636" s="13">
        <v>24118.84</v>
      </c>
      <c r="F636" s="1" t="s">
        <v>700</v>
      </c>
      <c r="G636" s="1" t="s">
        <v>19</v>
      </c>
      <c r="H636" s="1">
        <v>12</v>
      </c>
      <c r="I636" s="2">
        <v>1339.94</v>
      </c>
      <c r="J636" s="2">
        <v>2009.9</v>
      </c>
      <c r="K636" s="2">
        <v>3349.84</v>
      </c>
      <c r="L636" s="13">
        <v>20769</v>
      </c>
      <c r="M636" s="2">
        <v>2009.9033333333332</v>
      </c>
      <c r="N636" s="2">
        <v>5359.7433333333338</v>
      </c>
      <c r="O636" s="13">
        <v>18759.096666666665</v>
      </c>
      <c r="P636" s="2">
        <v>2009.9033333333332</v>
      </c>
      <c r="Q636" s="2">
        <v>7369.6466666666674</v>
      </c>
      <c r="R636" s="13">
        <v>16749.193333333333</v>
      </c>
      <c r="S636" s="2">
        <v>2009.9033333333332</v>
      </c>
      <c r="T636" s="2">
        <v>9379.5500000000011</v>
      </c>
      <c r="U636" s="13">
        <v>14739.289999999999</v>
      </c>
      <c r="V636" s="2">
        <f t="shared" si="97"/>
        <v>2009.9033333333332</v>
      </c>
      <c r="W636" s="2">
        <f t="shared" si="98"/>
        <v>11389.453333333335</v>
      </c>
      <c r="X636" s="13">
        <f t="shared" si="99"/>
        <v>12729.386666666665</v>
      </c>
      <c r="Y636" s="44">
        <f t="shared" si="94"/>
        <v>2009.9033333333332</v>
      </c>
      <c r="Z636" s="44">
        <f t="shared" si="95"/>
        <v>13399.356666666668</v>
      </c>
      <c r="AA636" s="44">
        <f t="shared" si="96"/>
        <v>10719.483333333332</v>
      </c>
      <c r="AB636" s="44">
        <f t="shared" si="101"/>
        <v>2009.9033333333332</v>
      </c>
      <c r="AC636" s="44">
        <f t="shared" si="100"/>
        <v>15409.260000000002</v>
      </c>
      <c r="AD636" s="44">
        <f t="shared" si="102"/>
        <v>8709.5799999999981</v>
      </c>
      <c r="AE636" s="1" t="s">
        <v>21</v>
      </c>
    </row>
    <row r="637" spans="1:31" x14ac:dyDescent="0.25">
      <c r="A637" s="1">
        <v>9</v>
      </c>
      <c r="B637" s="1" t="s">
        <v>703</v>
      </c>
      <c r="C637" s="1" t="s">
        <v>406</v>
      </c>
      <c r="D637" s="4">
        <v>42039</v>
      </c>
      <c r="E637" s="13">
        <v>192623</v>
      </c>
      <c r="F637" s="1" t="s">
        <v>702</v>
      </c>
      <c r="G637" s="1" t="s">
        <v>19</v>
      </c>
      <c r="H637" s="1">
        <v>20</v>
      </c>
      <c r="I637" s="2">
        <v>4012.98</v>
      </c>
      <c r="J637" s="2">
        <v>9631.15</v>
      </c>
      <c r="K637" s="2">
        <v>13644.13</v>
      </c>
      <c r="L637" s="13">
        <v>178978.87</v>
      </c>
      <c r="M637" s="2">
        <v>9631.15</v>
      </c>
      <c r="N637" s="2">
        <v>23275.279999999999</v>
      </c>
      <c r="O637" s="13">
        <v>169347.72</v>
      </c>
      <c r="P637" s="2">
        <v>9631.15</v>
      </c>
      <c r="Q637" s="2">
        <v>32906.43</v>
      </c>
      <c r="R637" s="13">
        <v>159716.57</v>
      </c>
      <c r="S637" s="2">
        <v>9631.15</v>
      </c>
      <c r="T637" s="2">
        <v>42537.58</v>
      </c>
      <c r="U637" s="13">
        <v>150085.41999999998</v>
      </c>
      <c r="V637" s="2">
        <f t="shared" si="97"/>
        <v>9631.15</v>
      </c>
      <c r="W637" s="2">
        <f>T637+V637</f>
        <v>52168.73</v>
      </c>
      <c r="X637" s="13">
        <f>E637-W637</f>
        <v>140454.26999999999</v>
      </c>
      <c r="Y637" s="44">
        <f t="shared" ref="Y637:Y739" si="103">IF(W637&gt;=E637, 0, ((E637/H637)/12*12))</f>
        <v>9631.15</v>
      </c>
      <c r="Z637" s="44">
        <f t="shared" ref="Z637:Z739" si="104">W637+Y637</f>
        <v>61799.880000000005</v>
      </c>
      <c r="AA637" s="44">
        <f t="shared" ref="AA637:AA739" si="105">E637-Z637</f>
        <v>130823.12</v>
      </c>
      <c r="AB637" s="44">
        <f t="shared" si="101"/>
        <v>9631.15</v>
      </c>
      <c r="AC637" s="44">
        <f t="shared" si="100"/>
        <v>71431.03</v>
      </c>
      <c r="AD637" s="44">
        <f t="shared" si="102"/>
        <v>121191.97</v>
      </c>
      <c r="AE637" s="1" t="s">
        <v>21</v>
      </c>
    </row>
    <row r="638" spans="1:31" x14ac:dyDescent="0.25">
      <c r="A638" s="1">
        <v>9</v>
      </c>
      <c r="B638" s="1" t="s">
        <v>705</v>
      </c>
      <c r="C638" s="1" t="s">
        <v>406</v>
      </c>
      <c r="D638" s="4">
        <v>42167</v>
      </c>
      <c r="E638" s="13">
        <v>5858.97</v>
      </c>
      <c r="F638" s="1" t="s">
        <v>704</v>
      </c>
      <c r="G638" s="1" t="s">
        <v>19</v>
      </c>
      <c r="H638" s="1">
        <v>12</v>
      </c>
      <c r="I638" s="2">
        <v>40.69</v>
      </c>
      <c r="J638" s="2">
        <v>488.25</v>
      </c>
      <c r="K638" s="2">
        <v>528.94000000000005</v>
      </c>
      <c r="L638" s="13">
        <v>5330.0300000000007</v>
      </c>
      <c r="M638" s="2">
        <v>488.2475</v>
      </c>
      <c r="N638" s="2">
        <v>1017.1875</v>
      </c>
      <c r="O638" s="13">
        <v>4841.7825000000003</v>
      </c>
      <c r="P638" s="2">
        <v>488.2475</v>
      </c>
      <c r="Q638" s="2">
        <v>1505.4349999999999</v>
      </c>
      <c r="R638" s="13">
        <v>4353.5349999999999</v>
      </c>
      <c r="S638" s="2">
        <v>488.2475</v>
      </c>
      <c r="T638" s="2">
        <v>1993.6824999999999</v>
      </c>
      <c r="U638" s="13">
        <v>3865.2875000000004</v>
      </c>
      <c r="V638" s="2">
        <f t="shared" ref="V638" si="106">IF(T638&gt;=E638, 0, ((E638/H638)/12*12))</f>
        <v>488.2475</v>
      </c>
      <c r="W638" s="2">
        <f t="shared" ref="W638" si="107">T638+V638</f>
        <v>2481.9299999999998</v>
      </c>
      <c r="X638" s="13">
        <f t="shared" ref="X638" si="108">E638-W638</f>
        <v>3377.0400000000004</v>
      </c>
      <c r="Y638" s="44">
        <f t="shared" si="103"/>
        <v>488.2475</v>
      </c>
      <c r="Z638" s="44">
        <f t="shared" si="104"/>
        <v>2970.1774999999998</v>
      </c>
      <c r="AA638" s="44">
        <f t="shared" si="105"/>
        <v>2888.7925000000005</v>
      </c>
      <c r="AB638" s="44">
        <f t="shared" si="101"/>
        <v>488.2475</v>
      </c>
      <c r="AC638" s="44">
        <f t="shared" si="100"/>
        <v>3458.4249999999997</v>
      </c>
      <c r="AD638" s="44">
        <f t="shared" si="102"/>
        <v>2400.5450000000005</v>
      </c>
      <c r="AE638" s="1" t="s">
        <v>21</v>
      </c>
    </row>
    <row r="639" spans="1:31" x14ac:dyDescent="0.25">
      <c r="D639" s="4"/>
      <c r="E639" s="13"/>
      <c r="L639" s="13"/>
      <c r="M639" s="2" t="s">
        <v>404</v>
      </c>
      <c r="O639" s="13"/>
      <c r="P639" s="2" t="s">
        <v>404</v>
      </c>
      <c r="R639" s="13" t="s">
        <v>404</v>
      </c>
      <c r="U639" s="13"/>
      <c r="X639" s="13"/>
      <c r="Y639" s="44">
        <f t="shared" si="103"/>
        <v>0</v>
      </c>
      <c r="Z639" s="44">
        <f t="shared" si="104"/>
        <v>0</v>
      </c>
      <c r="AA639" s="44">
        <f t="shared" si="105"/>
        <v>0</v>
      </c>
      <c r="AB639" s="44">
        <f t="shared" si="101"/>
        <v>0</v>
      </c>
      <c r="AC639" s="44">
        <f t="shared" si="100"/>
        <v>0</v>
      </c>
      <c r="AD639" s="44">
        <f t="shared" si="102"/>
        <v>0</v>
      </c>
    </row>
    <row r="640" spans="1:31" x14ac:dyDescent="0.25">
      <c r="A640" s="1">
        <v>9</v>
      </c>
      <c r="B640" s="1" t="s">
        <v>708</v>
      </c>
      <c r="C640" s="1" t="s">
        <v>406</v>
      </c>
      <c r="D640" s="4">
        <v>42349</v>
      </c>
      <c r="E640" s="13">
        <v>13059.7</v>
      </c>
      <c r="G640" s="1" t="s">
        <v>19</v>
      </c>
      <c r="H640" s="1">
        <v>7</v>
      </c>
      <c r="I640" s="2">
        <v>0</v>
      </c>
      <c r="J640" s="2">
        <v>932.83571428571429</v>
      </c>
      <c r="K640" s="2">
        <v>932.83571428571429</v>
      </c>
      <c r="L640" s="13">
        <v>12126.864285714286</v>
      </c>
      <c r="M640" s="2">
        <v>1865.6714285714286</v>
      </c>
      <c r="N640" s="2">
        <v>2798.5071428571428</v>
      </c>
      <c r="O640" s="13">
        <v>10261.192857142858</v>
      </c>
      <c r="P640" s="2">
        <v>1865.6714285714286</v>
      </c>
      <c r="Q640" s="2">
        <v>4664.1785714285716</v>
      </c>
      <c r="R640" s="13">
        <v>8395.5214285714283</v>
      </c>
      <c r="S640" s="2">
        <v>1865.6714285714286</v>
      </c>
      <c r="T640" s="2">
        <v>6529.85</v>
      </c>
      <c r="U640" s="13">
        <v>6529.85</v>
      </c>
      <c r="V640" s="2">
        <f t="shared" ref="V640:V644" si="109">IF(T640&gt;=E640, 0, ((E640/H640)/12*12))</f>
        <v>1865.6714285714286</v>
      </c>
      <c r="W640" s="2">
        <f t="shared" ref="W640:W644" si="110">T640+V640</f>
        <v>8395.5214285714283</v>
      </c>
      <c r="X640" s="13">
        <f t="shared" ref="X640:X644" si="111">E640-W640</f>
        <v>4664.1785714285725</v>
      </c>
      <c r="Y640" s="44">
        <f t="shared" si="103"/>
        <v>1865.6714285714286</v>
      </c>
      <c r="Z640" s="44">
        <f t="shared" si="104"/>
        <v>10261.192857142856</v>
      </c>
      <c r="AA640" s="44">
        <f t="shared" si="105"/>
        <v>2798.5071428571446</v>
      </c>
      <c r="AB640" s="44">
        <f t="shared" si="101"/>
        <v>1865.6714285714286</v>
      </c>
      <c r="AC640" s="44">
        <f t="shared" si="100"/>
        <v>12126.864285714284</v>
      </c>
      <c r="AD640" s="44">
        <f t="shared" si="102"/>
        <v>932.83571428571668</v>
      </c>
      <c r="AE640" s="1" t="s">
        <v>21</v>
      </c>
    </row>
    <row r="641" spans="1:31" x14ac:dyDescent="0.25">
      <c r="A641" s="1">
        <v>9</v>
      </c>
      <c r="B641" s="1" t="s">
        <v>709</v>
      </c>
      <c r="C641" s="1" t="s">
        <v>406</v>
      </c>
      <c r="D641" s="4">
        <v>42388</v>
      </c>
      <c r="E641" s="13">
        <v>57936.66</v>
      </c>
      <c r="G641" s="1" t="s">
        <v>19</v>
      </c>
      <c r="H641" s="1">
        <v>7</v>
      </c>
      <c r="I641" s="2">
        <v>0</v>
      </c>
      <c r="J641" s="2">
        <v>3448.6107142857145</v>
      </c>
      <c r="K641" s="2">
        <v>3448.6107142857145</v>
      </c>
      <c r="L641" s="13">
        <v>54488.049285714289</v>
      </c>
      <c r="M641" s="2">
        <v>8276.6657142857148</v>
      </c>
      <c r="N641" s="2">
        <v>11725.276428571429</v>
      </c>
      <c r="O641" s="13">
        <v>46211.383571428574</v>
      </c>
      <c r="P641" s="2">
        <v>8276.6657142857148</v>
      </c>
      <c r="Q641" s="2">
        <v>20001.942142857144</v>
      </c>
      <c r="R641" s="13">
        <v>37934.717857142859</v>
      </c>
      <c r="S641" s="2">
        <v>8276.6657142857148</v>
      </c>
      <c r="T641" s="2">
        <v>28278.607857142859</v>
      </c>
      <c r="U641" s="13">
        <v>29658.052142857145</v>
      </c>
      <c r="V641" s="2">
        <f t="shared" si="109"/>
        <v>8276.6657142857148</v>
      </c>
      <c r="W641" s="2">
        <f t="shared" si="110"/>
        <v>36555.273571428574</v>
      </c>
      <c r="X641" s="13">
        <f t="shared" si="111"/>
        <v>21381.38642857143</v>
      </c>
      <c r="Y641" s="44">
        <f t="shared" si="103"/>
        <v>8276.6657142857148</v>
      </c>
      <c r="Z641" s="44">
        <f t="shared" si="104"/>
        <v>44831.939285714288</v>
      </c>
      <c r="AA641" s="44">
        <f t="shared" si="105"/>
        <v>13104.720714285715</v>
      </c>
      <c r="AB641" s="44">
        <f t="shared" si="101"/>
        <v>8276.6657142857148</v>
      </c>
      <c r="AC641" s="44">
        <f t="shared" si="100"/>
        <v>53108.605000000003</v>
      </c>
      <c r="AD641" s="44">
        <f t="shared" si="102"/>
        <v>4828.0550000000003</v>
      </c>
      <c r="AE641" s="1" t="s">
        <v>21</v>
      </c>
    </row>
    <row r="642" spans="1:31" x14ac:dyDescent="0.25">
      <c r="A642" s="1">
        <v>9</v>
      </c>
      <c r="B642" s="1" t="s">
        <v>710</v>
      </c>
      <c r="C642" s="1" t="s">
        <v>406</v>
      </c>
      <c r="D642" s="4">
        <v>42277</v>
      </c>
      <c r="E642" s="13">
        <v>6023.13</v>
      </c>
      <c r="G642" s="1" t="s">
        <v>19</v>
      </c>
      <c r="H642" s="1">
        <v>7</v>
      </c>
      <c r="I642" s="2">
        <v>0</v>
      </c>
      <c r="J642" s="2">
        <v>645.33535714285722</v>
      </c>
      <c r="K642" s="2">
        <v>645.33535714285722</v>
      </c>
      <c r="L642" s="13">
        <v>5377.7946428571431</v>
      </c>
      <c r="M642" s="2">
        <v>860.44714285714292</v>
      </c>
      <c r="N642" s="2">
        <v>1505.7825000000003</v>
      </c>
      <c r="O642" s="13">
        <v>4517.3474999999999</v>
      </c>
      <c r="P642" s="2">
        <v>860.44714285714292</v>
      </c>
      <c r="Q642" s="2">
        <v>2366.2296428571431</v>
      </c>
      <c r="R642" s="13">
        <v>3656.900357142857</v>
      </c>
      <c r="S642" s="2">
        <v>860.44714285714292</v>
      </c>
      <c r="T642" s="2">
        <v>3226.6767857142859</v>
      </c>
      <c r="U642" s="13">
        <v>2796.4532142857142</v>
      </c>
      <c r="V642" s="2">
        <f t="shared" si="109"/>
        <v>860.44714285714292</v>
      </c>
      <c r="W642" s="2">
        <f t="shared" si="110"/>
        <v>4087.1239285714287</v>
      </c>
      <c r="X642" s="13">
        <f t="shared" si="111"/>
        <v>1936.0060714285714</v>
      </c>
      <c r="Y642" s="44">
        <f t="shared" si="103"/>
        <v>860.44714285714292</v>
      </c>
      <c r="Z642" s="44">
        <f t="shared" si="104"/>
        <v>4947.5710714285715</v>
      </c>
      <c r="AA642" s="44">
        <f t="shared" si="105"/>
        <v>1075.5589285714286</v>
      </c>
      <c r="AB642" s="44">
        <f t="shared" si="101"/>
        <v>860.44714285714292</v>
      </c>
      <c r="AC642" s="44">
        <f t="shared" si="100"/>
        <v>5808.0182142857147</v>
      </c>
      <c r="AD642" s="44">
        <f t="shared" si="102"/>
        <v>215.11178571428536</v>
      </c>
      <c r="AE642" s="1" t="s">
        <v>21</v>
      </c>
    </row>
    <row r="643" spans="1:31" x14ac:dyDescent="0.25">
      <c r="A643" s="1">
        <v>9</v>
      </c>
      <c r="B643" s="1" t="s">
        <v>711</v>
      </c>
      <c r="C643" s="1" t="s">
        <v>406</v>
      </c>
      <c r="D643" s="4">
        <v>42306</v>
      </c>
      <c r="E643" s="13">
        <v>16726.509999999998</v>
      </c>
      <c r="G643" s="1" t="s">
        <v>19</v>
      </c>
      <c r="H643" s="1">
        <v>7</v>
      </c>
      <c r="I643" s="2">
        <v>0</v>
      </c>
      <c r="J643" s="2">
        <v>1593.0009523809522</v>
      </c>
      <c r="K643" s="2">
        <v>1593.0009523809522</v>
      </c>
      <c r="L643" s="13">
        <v>15133.509047619045</v>
      </c>
      <c r="M643" s="2">
        <v>2389.5014285714283</v>
      </c>
      <c r="N643" s="2">
        <v>3982.5023809523805</v>
      </c>
      <c r="O643" s="13">
        <v>12744.007619047617</v>
      </c>
      <c r="P643" s="2">
        <v>2389.5014285714283</v>
      </c>
      <c r="Q643" s="2">
        <v>6372.0038095238087</v>
      </c>
      <c r="R643" s="13">
        <v>10354.50619047619</v>
      </c>
      <c r="S643" s="2">
        <v>2389.5014285714283</v>
      </c>
      <c r="T643" s="2">
        <v>8761.5052380952366</v>
      </c>
      <c r="U643" s="13">
        <v>7965.0047619047618</v>
      </c>
      <c r="V643" s="2">
        <f t="shared" si="109"/>
        <v>2389.5014285714283</v>
      </c>
      <c r="W643" s="2">
        <f t="shared" si="110"/>
        <v>11151.006666666664</v>
      </c>
      <c r="X643" s="13">
        <f t="shared" si="111"/>
        <v>5575.503333333334</v>
      </c>
      <c r="Y643" s="44">
        <f t="shared" si="103"/>
        <v>2389.5014285714283</v>
      </c>
      <c r="Z643" s="44">
        <f t="shared" si="104"/>
        <v>13540.508095238092</v>
      </c>
      <c r="AA643" s="44">
        <f t="shared" si="105"/>
        <v>3186.0019047619062</v>
      </c>
      <c r="AB643" s="44">
        <f t="shared" si="101"/>
        <v>2389.5014285714283</v>
      </c>
      <c r="AC643" s="44">
        <f t="shared" si="100"/>
        <v>15930.00952380952</v>
      </c>
      <c r="AD643" s="44">
        <f t="shared" si="102"/>
        <v>796.50047619047837</v>
      </c>
      <c r="AE643" s="1" t="s">
        <v>21</v>
      </c>
    </row>
    <row r="644" spans="1:31" x14ac:dyDescent="0.25">
      <c r="A644" s="1">
        <v>9</v>
      </c>
      <c r="B644" s="1" t="s">
        <v>712</v>
      </c>
      <c r="C644" s="1" t="s">
        <v>406</v>
      </c>
      <c r="D644" s="4">
        <v>42207</v>
      </c>
      <c r="E644" s="13">
        <v>14430.68</v>
      </c>
      <c r="G644" s="1" t="s">
        <v>19</v>
      </c>
      <c r="H644" s="1">
        <v>7</v>
      </c>
      <c r="I644" s="2">
        <v>0</v>
      </c>
      <c r="J644" s="2">
        <v>1889.7319047619048</v>
      </c>
      <c r="K644" s="2">
        <v>1889.7319047619048</v>
      </c>
      <c r="L644" s="13">
        <v>12540.948095238095</v>
      </c>
      <c r="M644" s="2">
        <v>2061.5257142857145</v>
      </c>
      <c r="N644" s="2">
        <v>3951.2576190476193</v>
      </c>
      <c r="O644" s="13">
        <v>10479.422380952381</v>
      </c>
      <c r="P644" s="2">
        <v>2061.5257142857145</v>
      </c>
      <c r="Q644" s="2">
        <v>6012.7833333333338</v>
      </c>
      <c r="R644" s="13">
        <v>8417.8966666666674</v>
      </c>
      <c r="S644" s="2">
        <v>2061.5257142857145</v>
      </c>
      <c r="T644" s="2">
        <v>8074.3090476190482</v>
      </c>
      <c r="U644" s="13">
        <v>6356.3709523809521</v>
      </c>
      <c r="V644" s="2">
        <f t="shared" si="109"/>
        <v>2061.5257142857145</v>
      </c>
      <c r="W644" s="2">
        <f t="shared" si="110"/>
        <v>10135.834761904764</v>
      </c>
      <c r="X644" s="13">
        <f t="shared" si="111"/>
        <v>4294.8452380952367</v>
      </c>
      <c r="Y644" s="44">
        <f t="shared" si="103"/>
        <v>2061.5257142857145</v>
      </c>
      <c r="Z644" s="44">
        <f t="shared" si="104"/>
        <v>12197.360476190479</v>
      </c>
      <c r="AA644" s="44">
        <f t="shared" si="105"/>
        <v>2233.3195238095213</v>
      </c>
      <c r="AB644" s="44">
        <f t="shared" si="101"/>
        <v>2061.5257142857145</v>
      </c>
      <c r="AC644" s="44">
        <f t="shared" si="100"/>
        <v>14258.886190476194</v>
      </c>
      <c r="AD644" s="44">
        <f t="shared" si="102"/>
        <v>171.79380952380598</v>
      </c>
      <c r="AE644" s="1" t="s">
        <v>21</v>
      </c>
    </row>
    <row r="645" spans="1:31" x14ac:dyDescent="0.25">
      <c r="D645" s="4"/>
      <c r="E645" s="13"/>
      <c r="L645" s="13"/>
      <c r="M645" s="2" t="s">
        <v>404</v>
      </c>
      <c r="O645" s="13"/>
      <c r="P645" s="2" t="s">
        <v>404</v>
      </c>
      <c r="R645" s="13" t="s">
        <v>404</v>
      </c>
      <c r="U645" s="13"/>
      <c r="X645" s="13"/>
      <c r="Y645" s="44">
        <f t="shared" si="103"/>
        <v>0</v>
      </c>
      <c r="Z645" s="44">
        <f t="shared" si="104"/>
        <v>0</v>
      </c>
      <c r="AA645" s="44">
        <f t="shared" si="105"/>
        <v>0</v>
      </c>
      <c r="AB645" s="44">
        <f t="shared" si="101"/>
        <v>0</v>
      </c>
      <c r="AC645" s="44">
        <f t="shared" si="100"/>
        <v>0</v>
      </c>
      <c r="AD645" s="44">
        <f t="shared" si="102"/>
        <v>0</v>
      </c>
    </row>
    <row r="646" spans="1:31" x14ac:dyDescent="0.25">
      <c r="A646" s="1">
        <v>9</v>
      </c>
      <c r="B646" s="1" t="s">
        <v>713</v>
      </c>
      <c r="C646" s="1" t="s">
        <v>406</v>
      </c>
      <c r="D646" s="4">
        <v>42843</v>
      </c>
      <c r="E646" s="13">
        <v>85351</v>
      </c>
      <c r="G646" s="1" t="s">
        <v>19</v>
      </c>
      <c r="H646" s="1">
        <v>12</v>
      </c>
      <c r="I646" s="2">
        <v>0</v>
      </c>
      <c r="J646" s="2">
        <v>1185.4305555555554</v>
      </c>
      <c r="K646" s="2">
        <v>1185.4305555555554</v>
      </c>
      <c r="L646" s="13">
        <v>84165.569444444438</v>
      </c>
      <c r="M646" s="2">
        <v>7112.5833333333321</v>
      </c>
      <c r="N646" s="2">
        <v>8298.0138888888869</v>
      </c>
      <c r="O646" s="13">
        <v>77052.986111111109</v>
      </c>
      <c r="P646" s="2">
        <v>7112.5833333333321</v>
      </c>
      <c r="Q646" s="2">
        <v>15410.597222222219</v>
      </c>
      <c r="R646" s="13">
        <v>69940.402777777781</v>
      </c>
      <c r="S646" s="2">
        <v>7112.5833333333321</v>
      </c>
      <c r="T646" s="2">
        <v>22523.180555555551</v>
      </c>
      <c r="U646" s="13">
        <v>62827.819444444453</v>
      </c>
      <c r="V646" s="2">
        <f t="shared" ref="V646:V648" si="112">IF(T646&gt;=E646, 0, ((E646/H646)/12*12))</f>
        <v>7112.5833333333321</v>
      </c>
      <c r="W646" s="2">
        <f t="shared" ref="W646:W648" si="113">T646+V646</f>
        <v>29635.763888888883</v>
      </c>
      <c r="X646" s="13">
        <f t="shared" ref="X646:X648" si="114">E646-W646</f>
        <v>55715.236111111117</v>
      </c>
      <c r="Y646" s="44">
        <f t="shared" si="103"/>
        <v>7112.5833333333321</v>
      </c>
      <c r="Z646" s="44">
        <f t="shared" si="104"/>
        <v>36748.347222222219</v>
      </c>
      <c r="AA646" s="44">
        <f t="shared" si="105"/>
        <v>48602.652777777781</v>
      </c>
      <c r="AB646" s="44">
        <f t="shared" si="101"/>
        <v>7112.5833333333321</v>
      </c>
      <c r="AC646" s="44">
        <f t="shared" si="100"/>
        <v>43860.930555555547</v>
      </c>
      <c r="AD646" s="44">
        <f t="shared" si="102"/>
        <v>41490.069444444453</v>
      </c>
      <c r="AE646" s="1" t="s">
        <v>21</v>
      </c>
    </row>
    <row r="647" spans="1:31" x14ac:dyDescent="0.25">
      <c r="B647" s="1" t="s">
        <v>715</v>
      </c>
      <c r="C647" s="1" t="s">
        <v>406</v>
      </c>
      <c r="D647" s="4">
        <v>43245</v>
      </c>
      <c r="E647" s="13">
        <v>11216</v>
      </c>
      <c r="G647" s="1" t="s">
        <v>19</v>
      </c>
      <c r="H647" s="1">
        <v>7</v>
      </c>
      <c r="L647" s="13"/>
      <c r="O647" s="13"/>
      <c r="P647" s="2">
        <v>133.52380952380952</v>
      </c>
      <c r="Q647" s="2">
        <v>133.52380952380952</v>
      </c>
      <c r="R647" s="13">
        <v>11082.476190476191</v>
      </c>
      <c r="S647" s="2">
        <v>1602.2857142857142</v>
      </c>
      <c r="T647" s="2">
        <v>1735.8095238095239</v>
      </c>
      <c r="U647" s="13">
        <v>9480.1904761904771</v>
      </c>
      <c r="V647" s="2">
        <f t="shared" si="112"/>
        <v>1602.2857142857142</v>
      </c>
      <c r="W647" s="2">
        <f t="shared" si="113"/>
        <v>3338.0952380952381</v>
      </c>
      <c r="X647" s="13">
        <f t="shared" si="114"/>
        <v>7877.9047619047615</v>
      </c>
      <c r="Y647" s="44">
        <f t="shared" si="103"/>
        <v>1602.2857142857142</v>
      </c>
      <c r="Z647" s="44">
        <f t="shared" si="104"/>
        <v>4940.3809523809523</v>
      </c>
      <c r="AA647" s="44">
        <f t="shared" si="105"/>
        <v>6275.6190476190477</v>
      </c>
      <c r="AB647" s="44">
        <f t="shared" si="101"/>
        <v>1602.2857142857142</v>
      </c>
      <c r="AC647" s="44">
        <f t="shared" si="100"/>
        <v>6542.6666666666661</v>
      </c>
      <c r="AD647" s="44">
        <f t="shared" si="102"/>
        <v>4673.3333333333339</v>
      </c>
      <c r="AE647" s="1" t="s">
        <v>21</v>
      </c>
    </row>
    <row r="648" spans="1:31" x14ac:dyDescent="0.25">
      <c r="B648" s="1" t="s">
        <v>716</v>
      </c>
      <c r="C648" s="1" t="s">
        <v>406</v>
      </c>
      <c r="D648" s="4">
        <v>43055</v>
      </c>
      <c r="E648" s="13">
        <v>21664</v>
      </c>
      <c r="G648" s="1" t="s">
        <v>19</v>
      </c>
      <c r="H648" s="1">
        <v>7</v>
      </c>
      <c r="L648" s="13"/>
      <c r="O648" s="13"/>
      <c r="P648" s="2">
        <v>1805.333333333333</v>
      </c>
      <c r="Q648" s="2">
        <v>1805.333333333333</v>
      </c>
      <c r="R648" s="13">
        <v>19858.666666666668</v>
      </c>
      <c r="S648" s="2">
        <v>3094.8571428571422</v>
      </c>
      <c r="T648" s="2">
        <v>4900.1904761904752</v>
      </c>
      <c r="U648" s="13">
        <v>16763.809523809527</v>
      </c>
      <c r="V648" s="2">
        <f t="shared" si="112"/>
        <v>3094.8571428571422</v>
      </c>
      <c r="W648" s="2">
        <f t="shared" si="113"/>
        <v>7995.0476190476174</v>
      </c>
      <c r="X648" s="13">
        <f t="shared" si="114"/>
        <v>13668.952380952382</v>
      </c>
      <c r="Y648" s="44">
        <f t="shared" si="103"/>
        <v>3094.8571428571422</v>
      </c>
      <c r="Z648" s="44">
        <f t="shared" si="104"/>
        <v>11089.90476190476</v>
      </c>
      <c r="AA648" s="44">
        <f t="shared" si="105"/>
        <v>10574.09523809524</v>
      </c>
      <c r="AB648" s="44">
        <f t="shared" si="101"/>
        <v>3094.8571428571422</v>
      </c>
      <c r="AC648" s="44">
        <f t="shared" si="100"/>
        <v>14184.761904761901</v>
      </c>
      <c r="AD648" s="44">
        <f t="shared" si="102"/>
        <v>7479.238095238099</v>
      </c>
      <c r="AE648" s="1" t="s">
        <v>21</v>
      </c>
    </row>
    <row r="649" spans="1:31" x14ac:dyDescent="0.25">
      <c r="D649" s="4"/>
      <c r="E649" s="13"/>
      <c r="L649" s="13"/>
      <c r="O649" s="13"/>
      <c r="R649" s="13"/>
      <c r="U649" s="13"/>
      <c r="X649" s="13"/>
      <c r="Y649" s="44">
        <f t="shared" si="103"/>
        <v>0</v>
      </c>
      <c r="Z649" s="44">
        <f t="shared" si="104"/>
        <v>0</v>
      </c>
      <c r="AA649" s="44">
        <f t="shared" si="105"/>
        <v>0</v>
      </c>
      <c r="AB649" s="44">
        <f t="shared" si="101"/>
        <v>0</v>
      </c>
      <c r="AC649" s="44">
        <f t="shared" si="100"/>
        <v>0</v>
      </c>
      <c r="AD649" s="44">
        <f t="shared" si="102"/>
        <v>0</v>
      </c>
    </row>
    <row r="650" spans="1:31" x14ac:dyDescent="0.25">
      <c r="B650" s="1" t="s">
        <v>724</v>
      </c>
      <c r="C650" s="1" t="s">
        <v>406</v>
      </c>
      <c r="D650" s="4">
        <v>43298</v>
      </c>
      <c r="E650" s="13">
        <v>5673</v>
      </c>
      <c r="G650" s="1" t="s">
        <v>19</v>
      </c>
      <c r="H650" s="1">
        <v>5</v>
      </c>
      <c r="L650" s="13"/>
      <c r="O650" s="13"/>
      <c r="R650" s="13"/>
      <c r="S650" s="2">
        <v>1134.5999999999999</v>
      </c>
      <c r="T650" s="2">
        <v>1134.5999999999999</v>
      </c>
      <c r="U650" s="13">
        <v>4538.3999999999996</v>
      </c>
      <c r="V650" s="2">
        <f t="shared" ref="V650:V736" si="115">IF(T650&gt;=E650, 0, ((E650/H650)/12*12))</f>
        <v>1134.5999999999999</v>
      </c>
      <c r="W650" s="2">
        <f>T650+V650</f>
        <v>2269.1999999999998</v>
      </c>
      <c r="X650" s="13">
        <f t="shared" ref="X650:X658" si="116">E650-W650</f>
        <v>3403.8</v>
      </c>
      <c r="Y650" s="44">
        <f t="shared" si="103"/>
        <v>1134.5999999999999</v>
      </c>
      <c r="Z650" s="44">
        <f t="shared" si="104"/>
        <v>3403.7999999999997</v>
      </c>
      <c r="AA650" s="44">
        <f t="shared" si="105"/>
        <v>2269.2000000000003</v>
      </c>
      <c r="AB650" s="44">
        <f t="shared" si="101"/>
        <v>1134.5999999999999</v>
      </c>
      <c r="AC650" s="44">
        <f t="shared" si="100"/>
        <v>4538.3999999999996</v>
      </c>
      <c r="AD650" s="44">
        <f t="shared" si="102"/>
        <v>1134.6000000000004</v>
      </c>
      <c r="AE650" s="1" t="s">
        <v>21</v>
      </c>
    </row>
    <row r="651" spans="1:31" x14ac:dyDescent="0.25">
      <c r="B651" s="1" t="s">
        <v>725</v>
      </c>
      <c r="C651" s="1" t="s">
        <v>406</v>
      </c>
      <c r="D651" s="4">
        <v>43314</v>
      </c>
      <c r="E651" s="13">
        <v>3918</v>
      </c>
      <c r="G651" s="1" t="s">
        <v>19</v>
      </c>
      <c r="H651" s="1">
        <v>10</v>
      </c>
      <c r="L651" s="13"/>
      <c r="O651" s="13"/>
      <c r="R651" s="13"/>
      <c r="S651" s="2">
        <v>359.15</v>
      </c>
      <c r="T651" s="2">
        <v>359.15</v>
      </c>
      <c r="U651" s="13">
        <v>3558.85</v>
      </c>
      <c r="V651" s="2">
        <f t="shared" si="115"/>
        <v>391.79999999999995</v>
      </c>
      <c r="W651" s="2">
        <f>T651+V651</f>
        <v>750.94999999999993</v>
      </c>
      <c r="X651" s="13">
        <f t="shared" si="116"/>
        <v>3167.05</v>
      </c>
      <c r="Y651" s="44">
        <f t="shared" si="103"/>
        <v>391.79999999999995</v>
      </c>
      <c r="Z651" s="44">
        <f t="shared" si="104"/>
        <v>1142.75</v>
      </c>
      <c r="AA651" s="44">
        <f t="shared" si="105"/>
        <v>2775.25</v>
      </c>
      <c r="AB651" s="44">
        <f t="shared" si="101"/>
        <v>391.79999999999995</v>
      </c>
      <c r="AC651" s="44">
        <f t="shared" si="100"/>
        <v>1534.55</v>
      </c>
      <c r="AD651" s="44">
        <f t="shared" si="102"/>
        <v>2383.4499999999998</v>
      </c>
      <c r="AE651" s="1" t="s">
        <v>21</v>
      </c>
    </row>
    <row r="652" spans="1:31" x14ac:dyDescent="0.25">
      <c r="B652" s="1" t="s">
        <v>726</v>
      </c>
      <c r="C652" s="1" t="s">
        <v>406</v>
      </c>
      <c r="D652" s="4">
        <v>43364</v>
      </c>
      <c r="E652" s="13">
        <v>11880</v>
      </c>
      <c r="G652" s="1" t="s">
        <v>19</v>
      </c>
      <c r="H652" s="1">
        <v>5</v>
      </c>
      <c r="L652" s="13"/>
      <c r="O652" s="13"/>
      <c r="R652" s="13"/>
      <c r="S652" s="2">
        <v>1980</v>
      </c>
      <c r="T652" s="2">
        <v>1980</v>
      </c>
      <c r="U652" s="13">
        <v>9900</v>
      </c>
      <c r="V652" s="2">
        <f t="shared" si="115"/>
        <v>2376</v>
      </c>
      <c r="W652" s="2">
        <f t="shared" ref="W652:W736" si="117">T652+V652</f>
        <v>4356</v>
      </c>
      <c r="X652" s="13">
        <f t="shared" si="116"/>
        <v>7524</v>
      </c>
      <c r="Y652" s="44">
        <f t="shared" si="103"/>
        <v>2376</v>
      </c>
      <c r="Z652" s="44">
        <f t="shared" si="104"/>
        <v>6732</v>
      </c>
      <c r="AA652" s="44">
        <f t="shared" si="105"/>
        <v>5148</v>
      </c>
      <c r="AB652" s="44">
        <f t="shared" si="101"/>
        <v>2376</v>
      </c>
      <c r="AC652" s="44">
        <f t="shared" si="100"/>
        <v>9108</v>
      </c>
      <c r="AD652" s="44">
        <f t="shared" si="102"/>
        <v>2772</v>
      </c>
      <c r="AE652" s="1" t="s">
        <v>21</v>
      </c>
    </row>
    <row r="653" spans="1:31" x14ac:dyDescent="0.25">
      <c r="B653" s="1" t="s">
        <v>727</v>
      </c>
      <c r="C653" s="1" t="s">
        <v>406</v>
      </c>
      <c r="D653" s="4">
        <v>43384</v>
      </c>
      <c r="E653" s="13">
        <v>9570.76</v>
      </c>
      <c r="G653" s="1" t="s">
        <v>19</v>
      </c>
      <c r="H653" s="1">
        <v>20</v>
      </c>
      <c r="L653" s="13"/>
      <c r="O653" s="13"/>
      <c r="R653" s="13"/>
      <c r="S653" s="2">
        <v>358.90350000000001</v>
      </c>
      <c r="T653" s="2">
        <v>358.90350000000001</v>
      </c>
      <c r="U653" s="13">
        <v>9211.8564999999999</v>
      </c>
      <c r="V653" s="2">
        <f t="shared" si="115"/>
        <v>478.53800000000001</v>
      </c>
      <c r="W653" s="2">
        <f t="shared" si="117"/>
        <v>837.44150000000002</v>
      </c>
      <c r="X653" s="13">
        <f t="shared" si="116"/>
        <v>8733.3184999999994</v>
      </c>
      <c r="Y653" s="44">
        <f t="shared" si="103"/>
        <v>478.53800000000001</v>
      </c>
      <c r="Z653" s="44">
        <f t="shared" si="104"/>
        <v>1315.9794999999999</v>
      </c>
      <c r="AA653" s="44">
        <f t="shared" si="105"/>
        <v>8254.7805000000008</v>
      </c>
      <c r="AB653" s="44">
        <f t="shared" si="101"/>
        <v>478.53800000000001</v>
      </c>
      <c r="AC653" s="44">
        <f t="shared" si="100"/>
        <v>1794.5174999999999</v>
      </c>
      <c r="AD653" s="44">
        <f t="shared" si="102"/>
        <v>7776.2425000000003</v>
      </c>
      <c r="AE653" s="1" t="s">
        <v>21</v>
      </c>
    </row>
    <row r="654" spans="1:31" x14ac:dyDescent="0.25">
      <c r="B654" s="1" t="s">
        <v>729</v>
      </c>
      <c r="C654" s="1" t="s">
        <v>406</v>
      </c>
      <c r="D654" s="4">
        <v>43448</v>
      </c>
      <c r="E654" s="13">
        <v>7334.81</v>
      </c>
      <c r="G654" s="1" t="s">
        <v>19</v>
      </c>
      <c r="H654" s="1">
        <v>20</v>
      </c>
      <c r="L654" s="13"/>
      <c r="O654" s="13"/>
      <c r="R654" s="13"/>
      <c r="S654" s="2">
        <v>213.93195833333331</v>
      </c>
      <c r="T654" s="2">
        <v>213.93195833333331</v>
      </c>
      <c r="U654" s="13">
        <v>7120.8780416666668</v>
      </c>
      <c r="V654" s="2">
        <f t="shared" si="115"/>
        <v>366.7405</v>
      </c>
      <c r="W654" s="2">
        <f t="shared" si="117"/>
        <v>580.67245833333334</v>
      </c>
      <c r="X654" s="13">
        <f t="shared" si="116"/>
        <v>6754.1375416666669</v>
      </c>
      <c r="Y654" s="44">
        <f t="shared" si="103"/>
        <v>366.7405</v>
      </c>
      <c r="Z654" s="44">
        <f t="shared" si="104"/>
        <v>947.41295833333334</v>
      </c>
      <c r="AA654" s="44">
        <f t="shared" si="105"/>
        <v>6387.3970416666671</v>
      </c>
      <c r="AB654" s="44">
        <f t="shared" si="101"/>
        <v>366.7405</v>
      </c>
      <c r="AC654" s="44">
        <f t="shared" si="100"/>
        <v>1314.1534583333332</v>
      </c>
      <c r="AD654" s="44">
        <f t="shared" si="102"/>
        <v>6020.6565416666672</v>
      </c>
      <c r="AE654" s="1" t="s">
        <v>21</v>
      </c>
    </row>
    <row r="655" spans="1:31" x14ac:dyDescent="0.25">
      <c r="B655" s="1" t="s">
        <v>730</v>
      </c>
      <c r="C655" s="1" t="s">
        <v>406</v>
      </c>
      <c r="D655" s="4">
        <v>43455</v>
      </c>
      <c r="E655" s="13">
        <v>43494.92</v>
      </c>
      <c r="G655" s="1" t="s">
        <v>19</v>
      </c>
      <c r="H655" s="1">
        <v>20</v>
      </c>
      <c r="L655" s="13"/>
      <c r="O655" s="13"/>
      <c r="R655" s="13"/>
      <c r="S655" s="2">
        <v>1268.6018333333334</v>
      </c>
      <c r="T655" s="2">
        <v>1268.6018333333334</v>
      </c>
      <c r="U655" s="13">
        <v>42226.318166666664</v>
      </c>
      <c r="V655" s="2">
        <f t="shared" si="115"/>
        <v>2174.7460000000001</v>
      </c>
      <c r="W655" s="2">
        <f t="shared" si="117"/>
        <v>3443.3478333333333</v>
      </c>
      <c r="X655" s="13">
        <f>E655-W655</f>
        <v>40051.572166666665</v>
      </c>
      <c r="Y655" s="44">
        <f t="shared" si="103"/>
        <v>2174.7460000000001</v>
      </c>
      <c r="Z655" s="44">
        <f t="shared" si="104"/>
        <v>5618.0938333333334</v>
      </c>
      <c r="AA655" s="44">
        <f t="shared" si="105"/>
        <v>37876.826166666666</v>
      </c>
      <c r="AB655" s="44">
        <f t="shared" si="101"/>
        <v>2174.7460000000001</v>
      </c>
      <c r="AC655" s="44">
        <f t="shared" si="100"/>
        <v>7792.8398333333334</v>
      </c>
      <c r="AD655" s="44">
        <f t="shared" si="102"/>
        <v>35702.080166666667</v>
      </c>
      <c r="AE655" s="1" t="s">
        <v>21</v>
      </c>
    </row>
    <row r="656" spans="1:31" x14ac:dyDescent="0.25">
      <c r="B656" s="1" t="s">
        <v>731</v>
      </c>
      <c r="C656" s="1" t="s">
        <v>406</v>
      </c>
      <c r="D656" s="4">
        <v>43573</v>
      </c>
      <c r="E656" s="13">
        <v>4727</v>
      </c>
      <c r="G656" s="1" t="s">
        <v>19</v>
      </c>
      <c r="H656" s="1">
        <v>15</v>
      </c>
      <c r="L656" s="13"/>
      <c r="O656" s="13"/>
      <c r="R656" s="13"/>
      <c r="S656" s="2">
        <v>78.783333333333331</v>
      </c>
      <c r="T656" s="2">
        <v>78.783333333333331</v>
      </c>
      <c r="U656" s="13">
        <v>4648.2166666666662</v>
      </c>
      <c r="V656" s="2">
        <f t="shared" si="115"/>
        <v>315.13333333333333</v>
      </c>
      <c r="W656" s="2">
        <f t="shared" si="117"/>
        <v>393.91666666666663</v>
      </c>
      <c r="X656" s="13">
        <f t="shared" si="116"/>
        <v>4333.083333333333</v>
      </c>
      <c r="Y656" s="44">
        <f t="shared" si="103"/>
        <v>315.13333333333333</v>
      </c>
      <c r="Z656" s="44">
        <f t="shared" si="104"/>
        <v>709.05</v>
      </c>
      <c r="AA656" s="44">
        <f t="shared" si="105"/>
        <v>4017.95</v>
      </c>
      <c r="AB656" s="44">
        <f t="shared" si="101"/>
        <v>315.13333333333333</v>
      </c>
      <c r="AC656" s="44">
        <f t="shared" si="100"/>
        <v>1024.1833333333334</v>
      </c>
      <c r="AD656" s="44">
        <f t="shared" si="102"/>
        <v>3702.8166666666666</v>
      </c>
      <c r="AE656" s="1" t="s">
        <v>21</v>
      </c>
    </row>
    <row r="657" spans="2:31" x14ac:dyDescent="0.25">
      <c r="B657" s="1" t="s">
        <v>732</v>
      </c>
      <c r="C657" s="1" t="s">
        <v>406</v>
      </c>
      <c r="D657" s="4">
        <v>43623</v>
      </c>
      <c r="E657" s="13">
        <v>1495</v>
      </c>
      <c r="G657" s="1" t="s">
        <v>19</v>
      </c>
      <c r="H657" s="1">
        <v>5</v>
      </c>
      <c r="L657" s="13"/>
      <c r="O657" s="13"/>
      <c r="R657" s="13"/>
      <c r="S657" s="2">
        <v>24.916666666666668</v>
      </c>
      <c r="T657" s="2">
        <v>24.916666666666668</v>
      </c>
      <c r="U657" s="13">
        <v>1470.0833333333333</v>
      </c>
      <c r="V657" s="2">
        <f t="shared" si="115"/>
        <v>299</v>
      </c>
      <c r="W657" s="2">
        <f t="shared" si="117"/>
        <v>323.91666666666669</v>
      </c>
      <c r="X657" s="13">
        <f t="shared" si="116"/>
        <v>1171.0833333333333</v>
      </c>
      <c r="Y657" s="44">
        <f t="shared" si="103"/>
        <v>299</v>
      </c>
      <c r="Z657" s="44">
        <f t="shared" si="104"/>
        <v>622.91666666666674</v>
      </c>
      <c r="AA657" s="44">
        <f t="shared" si="105"/>
        <v>872.08333333333326</v>
      </c>
      <c r="AB657" s="44">
        <f t="shared" si="101"/>
        <v>299</v>
      </c>
      <c r="AC657" s="44">
        <f t="shared" si="100"/>
        <v>921.91666666666674</v>
      </c>
      <c r="AD657" s="44">
        <f t="shared" si="102"/>
        <v>573.08333333333326</v>
      </c>
      <c r="AE657" s="1" t="s">
        <v>21</v>
      </c>
    </row>
    <row r="658" spans="2:31" x14ac:dyDescent="0.25">
      <c r="B658" s="1" t="s">
        <v>733</v>
      </c>
      <c r="C658" s="1" t="s">
        <v>406</v>
      </c>
      <c r="D658" s="4">
        <v>43623</v>
      </c>
      <c r="E658" s="13">
        <v>4120</v>
      </c>
      <c r="G658" s="1" t="s">
        <v>19</v>
      </c>
      <c r="H658" s="1">
        <v>10</v>
      </c>
      <c r="L658" s="13"/>
      <c r="O658" s="13"/>
      <c r="R658" s="13"/>
      <c r="S658" s="2">
        <v>377.66666666666669</v>
      </c>
      <c r="T658" s="2">
        <v>377.66666666666669</v>
      </c>
      <c r="U658" s="13">
        <v>3742.3333333333335</v>
      </c>
      <c r="V658" s="2">
        <f t="shared" si="115"/>
        <v>412</v>
      </c>
      <c r="W658" s="2">
        <f t="shared" si="117"/>
        <v>789.66666666666674</v>
      </c>
      <c r="X658" s="13">
        <f t="shared" si="116"/>
        <v>3330.333333333333</v>
      </c>
      <c r="Y658" s="44">
        <f t="shared" si="103"/>
        <v>412</v>
      </c>
      <c r="Z658" s="44">
        <f t="shared" si="104"/>
        <v>1201.6666666666667</v>
      </c>
      <c r="AA658" s="44">
        <f t="shared" si="105"/>
        <v>2918.333333333333</v>
      </c>
      <c r="AB658" s="44">
        <f t="shared" si="101"/>
        <v>412</v>
      </c>
      <c r="AC658" s="44">
        <f t="shared" si="100"/>
        <v>1613.6666666666667</v>
      </c>
      <c r="AD658" s="44">
        <f t="shared" si="102"/>
        <v>2506.333333333333</v>
      </c>
      <c r="AE658" s="1" t="s">
        <v>21</v>
      </c>
    </row>
    <row r="659" spans="2:31" x14ac:dyDescent="0.25">
      <c r="D659" s="4"/>
      <c r="E659" s="13"/>
      <c r="L659" s="13"/>
      <c r="O659" s="13"/>
      <c r="R659" s="13"/>
      <c r="U659" s="13"/>
      <c r="X659" s="13"/>
      <c r="Y659" s="44">
        <f t="shared" si="103"/>
        <v>0</v>
      </c>
      <c r="Z659" s="44">
        <f t="shared" si="104"/>
        <v>0</v>
      </c>
      <c r="AA659" s="44">
        <f t="shared" si="105"/>
        <v>0</v>
      </c>
      <c r="AB659" s="44">
        <f t="shared" si="101"/>
        <v>0</v>
      </c>
      <c r="AC659" s="44">
        <f t="shared" si="100"/>
        <v>0</v>
      </c>
      <c r="AD659" s="44">
        <f t="shared" si="102"/>
        <v>0</v>
      </c>
    </row>
    <row r="660" spans="2:31" x14ac:dyDescent="0.25">
      <c r="B660" s="1" t="s">
        <v>747</v>
      </c>
      <c r="C660" s="22" t="s">
        <v>406</v>
      </c>
      <c r="D660" s="23">
        <v>43928</v>
      </c>
      <c r="E660" s="13">
        <v>7798.08</v>
      </c>
      <c r="F660" s="1">
        <v>20782</v>
      </c>
      <c r="G660" s="1" t="s">
        <v>19</v>
      </c>
      <c r="H660" s="1">
        <v>10</v>
      </c>
      <c r="L660" s="13"/>
      <c r="O660" s="13"/>
      <c r="R660" s="13"/>
      <c r="U660" s="13"/>
      <c r="V660" s="2">
        <f>IF(T660&gt;=E660, 0, ((E660/H660)/12*12))</f>
        <v>779.80799999999999</v>
      </c>
      <c r="W660" s="2">
        <f t="shared" si="117"/>
        <v>779.80799999999999</v>
      </c>
      <c r="X660" s="13">
        <f t="shared" ref="X660:X667" si="118">E660-W660</f>
        <v>7018.2719999999999</v>
      </c>
      <c r="Y660" s="44">
        <f t="shared" si="103"/>
        <v>779.80799999999999</v>
      </c>
      <c r="Z660" s="44">
        <f t="shared" si="104"/>
        <v>1559.616</v>
      </c>
      <c r="AA660" s="44">
        <f t="shared" si="105"/>
        <v>6238.4639999999999</v>
      </c>
      <c r="AB660" s="44">
        <f t="shared" si="101"/>
        <v>779.80799999999999</v>
      </c>
      <c r="AC660" s="44">
        <f t="shared" si="100"/>
        <v>2339.424</v>
      </c>
      <c r="AD660" s="44">
        <f t="shared" si="102"/>
        <v>5458.6559999999999</v>
      </c>
      <c r="AE660" s="1" t="s">
        <v>21</v>
      </c>
    </row>
    <row r="661" spans="2:31" x14ac:dyDescent="0.25">
      <c r="B661" s="1" t="s">
        <v>748</v>
      </c>
      <c r="C661" s="22" t="s">
        <v>406</v>
      </c>
      <c r="D661" s="23">
        <v>43663</v>
      </c>
      <c r="E661" s="13">
        <v>18400</v>
      </c>
      <c r="F661" s="1">
        <v>20083</v>
      </c>
      <c r="G661" s="1" t="s">
        <v>19</v>
      </c>
      <c r="H661" s="1">
        <v>10</v>
      </c>
      <c r="L661" s="13"/>
      <c r="O661" s="13"/>
      <c r="R661" s="13"/>
      <c r="U661" s="13"/>
      <c r="V661" s="2">
        <f t="shared" si="115"/>
        <v>1840</v>
      </c>
      <c r="W661" s="2">
        <f t="shared" si="117"/>
        <v>1840</v>
      </c>
      <c r="X661" s="13">
        <f t="shared" si="118"/>
        <v>16560</v>
      </c>
      <c r="Y661" s="44">
        <f t="shared" si="103"/>
        <v>1840</v>
      </c>
      <c r="Z661" s="44">
        <f t="shared" si="104"/>
        <v>3680</v>
      </c>
      <c r="AA661" s="44">
        <f t="shared" si="105"/>
        <v>14720</v>
      </c>
      <c r="AB661" s="44">
        <f t="shared" si="101"/>
        <v>1840</v>
      </c>
      <c r="AC661" s="44">
        <f t="shared" si="100"/>
        <v>5520</v>
      </c>
      <c r="AD661" s="44">
        <f t="shared" si="102"/>
        <v>12880</v>
      </c>
      <c r="AE661" s="1" t="s">
        <v>21</v>
      </c>
    </row>
    <row r="662" spans="2:31" x14ac:dyDescent="0.25">
      <c r="B662" s="1" t="s">
        <v>749</v>
      </c>
      <c r="C662" s="22" t="s">
        <v>406</v>
      </c>
      <c r="D662" s="23">
        <v>43721</v>
      </c>
      <c r="E662" s="13">
        <v>10980</v>
      </c>
      <c r="F662" s="1">
        <v>20237</v>
      </c>
      <c r="G662" s="1" t="s">
        <v>19</v>
      </c>
      <c r="H662" s="1">
        <v>10</v>
      </c>
      <c r="L662" s="13"/>
      <c r="O662" s="13"/>
      <c r="R662" s="13"/>
      <c r="U662" s="13"/>
      <c r="V662" s="2">
        <f t="shared" si="115"/>
        <v>1098</v>
      </c>
      <c r="W662" s="2">
        <f t="shared" si="117"/>
        <v>1098</v>
      </c>
      <c r="X662" s="13">
        <f t="shared" si="118"/>
        <v>9882</v>
      </c>
      <c r="Y662" s="44">
        <f t="shared" si="103"/>
        <v>1098</v>
      </c>
      <c r="Z662" s="44">
        <f t="shared" si="104"/>
        <v>2196</v>
      </c>
      <c r="AA662" s="44">
        <f t="shared" si="105"/>
        <v>8784</v>
      </c>
      <c r="AB662" s="44">
        <f t="shared" si="101"/>
        <v>1098</v>
      </c>
      <c r="AC662" s="44">
        <f t="shared" si="100"/>
        <v>3294</v>
      </c>
      <c r="AD662" s="44">
        <f t="shared" si="102"/>
        <v>7686</v>
      </c>
      <c r="AE662" s="1" t="s">
        <v>21</v>
      </c>
    </row>
    <row r="663" spans="2:31" x14ac:dyDescent="0.25">
      <c r="B663" s="1" t="s">
        <v>750</v>
      </c>
      <c r="C663" s="22" t="s">
        <v>406</v>
      </c>
      <c r="D663" s="23">
        <v>43643</v>
      </c>
      <c r="E663" s="13">
        <v>9870</v>
      </c>
      <c r="F663" s="1">
        <v>20053</v>
      </c>
      <c r="G663" s="1" t="s">
        <v>19</v>
      </c>
      <c r="H663" s="1">
        <v>10</v>
      </c>
      <c r="L663" s="13"/>
      <c r="O663" s="13"/>
      <c r="R663" s="13"/>
      <c r="U663" s="13"/>
      <c r="V663" s="2">
        <f t="shared" si="115"/>
        <v>987</v>
      </c>
      <c r="W663" s="2">
        <f t="shared" si="117"/>
        <v>987</v>
      </c>
      <c r="X663" s="13">
        <f t="shared" si="118"/>
        <v>8883</v>
      </c>
      <c r="Y663" s="44">
        <f t="shared" si="103"/>
        <v>987</v>
      </c>
      <c r="Z663" s="44">
        <f t="shared" si="104"/>
        <v>1974</v>
      </c>
      <c r="AA663" s="44">
        <f t="shared" si="105"/>
        <v>7896</v>
      </c>
      <c r="AB663" s="44">
        <f t="shared" si="101"/>
        <v>987</v>
      </c>
      <c r="AC663" s="44">
        <f t="shared" si="100"/>
        <v>2961</v>
      </c>
      <c r="AD663" s="44">
        <f t="shared" si="102"/>
        <v>6909</v>
      </c>
      <c r="AE663" s="1" t="s">
        <v>21</v>
      </c>
    </row>
    <row r="664" spans="2:31" x14ac:dyDescent="0.25">
      <c r="B664" s="1" t="s">
        <v>751</v>
      </c>
      <c r="C664" s="22" t="s">
        <v>406</v>
      </c>
      <c r="D664" s="23">
        <v>43865</v>
      </c>
      <c r="E664" s="13">
        <v>26147</v>
      </c>
      <c r="F664" s="1">
        <v>20660</v>
      </c>
      <c r="G664" s="1" t="s">
        <v>19</v>
      </c>
      <c r="H664" s="1">
        <v>10</v>
      </c>
      <c r="L664" s="13"/>
      <c r="O664" s="13"/>
      <c r="R664" s="13"/>
      <c r="U664" s="13"/>
      <c r="V664" s="2">
        <f t="shared" si="115"/>
        <v>2614.6999999999998</v>
      </c>
      <c r="W664" s="2">
        <f t="shared" si="117"/>
        <v>2614.6999999999998</v>
      </c>
      <c r="X664" s="13">
        <f t="shared" si="118"/>
        <v>23532.3</v>
      </c>
      <c r="Y664" s="44">
        <f t="shared" si="103"/>
        <v>2614.6999999999998</v>
      </c>
      <c r="Z664" s="44">
        <f t="shared" si="104"/>
        <v>5229.3999999999996</v>
      </c>
      <c r="AA664" s="44">
        <f t="shared" si="105"/>
        <v>20917.599999999999</v>
      </c>
      <c r="AB664" s="44">
        <f t="shared" si="101"/>
        <v>2614.6999999999998</v>
      </c>
      <c r="AC664" s="44">
        <f t="shared" si="100"/>
        <v>7844.0999999999995</v>
      </c>
      <c r="AD664" s="44">
        <f t="shared" si="102"/>
        <v>18302.900000000001</v>
      </c>
      <c r="AE664" s="1" t="s">
        <v>21</v>
      </c>
    </row>
    <row r="665" spans="2:31" x14ac:dyDescent="0.25">
      <c r="B665" s="1" t="s">
        <v>749</v>
      </c>
      <c r="C665" s="22" t="s">
        <v>406</v>
      </c>
      <c r="D665" s="23">
        <v>43903</v>
      </c>
      <c r="E665" s="13">
        <v>9810</v>
      </c>
      <c r="F665" s="1">
        <v>20769</v>
      </c>
      <c r="G665" s="1" t="s">
        <v>19</v>
      </c>
      <c r="H665" s="1">
        <v>10</v>
      </c>
      <c r="L665" s="13"/>
      <c r="O665" s="13"/>
      <c r="R665" s="13"/>
      <c r="U665" s="13"/>
      <c r="V665" s="2">
        <f t="shared" si="115"/>
        <v>981</v>
      </c>
      <c r="W665" s="2">
        <f t="shared" si="117"/>
        <v>981</v>
      </c>
      <c r="X665" s="13">
        <f t="shared" si="118"/>
        <v>8829</v>
      </c>
      <c r="Y665" s="44">
        <f t="shared" si="103"/>
        <v>981</v>
      </c>
      <c r="Z665" s="44">
        <f t="shared" si="104"/>
        <v>1962</v>
      </c>
      <c r="AA665" s="44">
        <f t="shared" si="105"/>
        <v>7848</v>
      </c>
      <c r="AB665" s="44">
        <f t="shared" si="101"/>
        <v>981</v>
      </c>
      <c r="AC665" s="44">
        <f t="shared" si="100"/>
        <v>2943</v>
      </c>
      <c r="AD665" s="44">
        <f t="shared" si="102"/>
        <v>6867</v>
      </c>
      <c r="AE665" s="1" t="s">
        <v>21</v>
      </c>
    </row>
    <row r="666" spans="2:31" x14ac:dyDescent="0.25">
      <c r="B666" s="1" t="s">
        <v>752</v>
      </c>
      <c r="C666" s="22" t="s">
        <v>406</v>
      </c>
      <c r="D666" s="23">
        <v>43854</v>
      </c>
      <c r="E666" s="13">
        <v>29760</v>
      </c>
      <c r="F666" s="1" t="s">
        <v>766</v>
      </c>
      <c r="G666" s="1" t="s">
        <v>19</v>
      </c>
      <c r="H666" s="1">
        <v>10</v>
      </c>
      <c r="L666" s="13"/>
      <c r="O666" s="13"/>
      <c r="R666" s="13"/>
      <c r="U666" s="13"/>
      <c r="V666" s="2">
        <f t="shared" si="115"/>
        <v>2976</v>
      </c>
      <c r="W666" s="2">
        <f t="shared" si="117"/>
        <v>2976</v>
      </c>
      <c r="X666" s="13">
        <f t="shared" si="118"/>
        <v>26784</v>
      </c>
      <c r="Y666" s="44">
        <f t="shared" si="103"/>
        <v>2976</v>
      </c>
      <c r="Z666" s="44">
        <f t="shared" si="104"/>
        <v>5952</v>
      </c>
      <c r="AA666" s="44">
        <f t="shared" si="105"/>
        <v>23808</v>
      </c>
      <c r="AB666" s="44">
        <f t="shared" si="101"/>
        <v>2976</v>
      </c>
      <c r="AC666" s="44">
        <f t="shared" si="100"/>
        <v>8928</v>
      </c>
      <c r="AD666" s="44">
        <f t="shared" si="102"/>
        <v>20832</v>
      </c>
      <c r="AE666" s="1" t="s">
        <v>21</v>
      </c>
    </row>
    <row r="667" spans="2:31" x14ac:dyDescent="0.25">
      <c r="B667" s="1" t="s">
        <v>755</v>
      </c>
      <c r="C667" s="22" t="s">
        <v>406</v>
      </c>
      <c r="D667" s="23">
        <v>43782</v>
      </c>
      <c r="E667" s="13">
        <v>41830.6</v>
      </c>
      <c r="F667" s="1" t="s">
        <v>767</v>
      </c>
      <c r="G667" s="1" t="s">
        <v>19</v>
      </c>
      <c r="H667" s="1">
        <v>10</v>
      </c>
      <c r="L667" s="13"/>
      <c r="O667" s="13"/>
      <c r="R667" s="13"/>
      <c r="U667" s="13"/>
      <c r="V667" s="2">
        <f t="shared" si="115"/>
        <v>4183.0599999999995</v>
      </c>
      <c r="W667" s="2">
        <f>T667+V667</f>
        <v>4183.0599999999995</v>
      </c>
      <c r="X667" s="13">
        <f t="shared" si="118"/>
        <v>37647.54</v>
      </c>
      <c r="Y667" s="44">
        <f t="shared" si="103"/>
        <v>4183.0599999999995</v>
      </c>
      <c r="Z667" s="44">
        <f t="shared" si="104"/>
        <v>8366.119999999999</v>
      </c>
      <c r="AA667" s="44">
        <f t="shared" si="105"/>
        <v>33464.479999999996</v>
      </c>
      <c r="AB667" s="44">
        <f t="shared" si="101"/>
        <v>4183.0599999999995</v>
      </c>
      <c r="AC667" s="44">
        <f t="shared" si="100"/>
        <v>12549.179999999998</v>
      </c>
      <c r="AD667" s="44">
        <f t="shared" si="102"/>
        <v>29281.42</v>
      </c>
      <c r="AE667" s="1" t="s">
        <v>21</v>
      </c>
    </row>
    <row r="668" spans="2:31" x14ac:dyDescent="0.25">
      <c r="B668" s="1" t="s">
        <v>776</v>
      </c>
      <c r="C668" s="49" t="s">
        <v>406</v>
      </c>
      <c r="D668" s="50">
        <v>44070</v>
      </c>
      <c r="E668" s="13">
        <v>129350.6</v>
      </c>
      <c r="F668" s="1" t="s">
        <v>777</v>
      </c>
      <c r="G668" s="1" t="s">
        <v>19</v>
      </c>
      <c r="H668" s="1">
        <v>10</v>
      </c>
      <c r="L668" s="13"/>
      <c r="O668" s="13"/>
      <c r="R668" s="13"/>
      <c r="U668" s="13"/>
      <c r="X668" s="13"/>
      <c r="Y668" s="44">
        <f>IF(W668&gt;=E668, 0, ((E668/H668)/12*10))</f>
        <v>10779.216666666669</v>
      </c>
      <c r="Z668" s="44">
        <f t="shared" si="104"/>
        <v>10779.216666666669</v>
      </c>
      <c r="AA668" s="44">
        <f t="shared" si="105"/>
        <v>118571.38333333333</v>
      </c>
      <c r="AB668" s="44">
        <f t="shared" si="101"/>
        <v>12935.060000000001</v>
      </c>
      <c r="AC668" s="44">
        <f t="shared" si="100"/>
        <v>23714.276666666672</v>
      </c>
      <c r="AD668" s="44">
        <f t="shared" si="102"/>
        <v>105636.32333333333</v>
      </c>
      <c r="AE668" s="1" t="s">
        <v>21</v>
      </c>
    </row>
    <row r="669" spans="2:31" x14ac:dyDescent="0.25">
      <c r="B669" s="1" t="s">
        <v>778</v>
      </c>
      <c r="C669" s="49" t="s">
        <v>406</v>
      </c>
      <c r="D669" s="50">
        <v>44036</v>
      </c>
      <c r="E669" s="13">
        <v>10070</v>
      </c>
      <c r="F669" s="1" t="s">
        <v>779</v>
      </c>
      <c r="G669" s="1" t="s">
        <v>19</v>
      </c>
      <c r="H669" s="1">
        <v>10</v>
      </c>
      <c r="L669" s="13"/>
      <c r="O669" s="13"/>
      <c r="R669" s="13"/>
      <c r="U669" s="13"/>
      <c r="X669" s="13"/>
      <c r="Y669" s="44">
        <f>IF(W669&gt;=E669, 0, ((E669/H669)/12*9))</f>
        <v>755.25</v>
      </c>
      <c r="Z669" s="44">
        <f t="shared" si="104"/>
        <v>755.25</v>
      </c>
      <c r="AA669" s="44">
        <f t="shared" si="105"/>
        <v>9314.75</v>
      </c>
      <c r="AB669" s="44">
        <f t="shared" si="101"/>
        <v>1007</v>
      </c>
      <c r="AC669" s="44">
        <f t="shared" si="100"/>
        <v>1762.25</v>
      </c>
      <c r="AD669" s="44">
        <f t="shared" si="102"/>
        <v>8307.75</v>
      </c>
      <c r="AE669" s="1" t="s">
        <v>21</v>
      </c>
    </row>
    <row r="670" spans="2:31" x14ac:dyDescent="0.25">
      <c r="B670" s="1" t="s">
        <v>780</v>
      </c>
      <c r="C670" s="49" t="s">
        <v>406</v>
      </c>
      <c r="D670" s="50">
        <v>44021</v>
      </c>
      <c r="E670" s="13">
        <v>8697.49</v>
      </c>
      <c r="F670" s="1" t="s">
        <v>781</v>
      </c>
      <c r="G670" s="1" t="s">
        <v>19</v>
      </c>
      <c r="H670" s="1">
        <v>10</v>
      </c>
      <c r="L670" s="13"/>
      <c r="O670" s="13"/>
      <c r="R670" s="13"/>
      <c r="U670" s="13"/>
      <c r="X670" s="13"/>
      <c r="Y670" s="44">
        <f>IF(W670&gt;=E670, 0, ((E670/H670)/12*11))</f>
        <v>797.26991666666663</v>
      </c>
      <c r="Z670" s="44">
        <f t="shared" si="104"/>
        <v>797.26991666666663</v>
      </c>
      <c r="AA670" s="44">
        <f t="shared" si="105"/>
        <v>7900.2200833333336</v>
      </c>
      <c r="AB670" s="44">
        <f t="shared" si="101"/>
        <v>869.74900000000002</v>
      </c>
      <c r="AC670" s="44">
        <f t="shared" si="100"/>
        <v>1667.0189166666667</v>
      </c>
      <c r="AD670" s="44">
        <f t="shared" si="102"/>
        <v>7030.4710833333329</v>
      </c>
      <c r="AE670" s="1" t="s">
        <v>21</v>
      </c>
    </row>
    <row r="671" spans="2:31" x14ac:dyDescent="0.25">
      <c r="B671" s="1" t="s">
        <v>851</v>
      </c>
      <c r="C671" s="49" t="s">
        <v>406</v>
      </c>
      <c r="D671" s="50">
        <v>44028</v>
      </c>
      <c r="E671" s="13">
        <v>2049.6</v>
      </c>
      <c r="F671" s="1" t="s">
        <v>817</v>
      </c>
      <c r="G671" s="1" t="s">
        <v>19</v>
      </c>
      <c r="H671" s="1">
        <v>7</v>
      </c>
      <c r="L671" s="13"/>
      <c r="O671" s="13"/>
      <c r="R671" s="13"/>
      <c r="U671" s="13"/>
      <c r="X671" s="44"/>
      <c r="Y671" s="44"/>
      <c r="Z671" s="44"/>
      <c r="AA671" s="44"/>
      <c r="AB671" s="44">
        <f t="shared" si="101"/>
        <v>292.8</v>
      </c>
      <c r="AC671" s="44">
        <f t="shared" si="100"/>
        <v>292.8</v>
      </c>
      <c r="AD671" s="44">
        <f t="shared" si="102"/>
        <v>1756.8</v>
      </c>
      <c r="AE671" s="1" t="s">
        <v>21</v>
      </c>
    </row>
    <row r="672" spans="2:31" x14ac:dyDescent="0.25">
      <c r="B672" s="1" t="s">
        <v>841</v>
      </c>
      <c r="C672" s="90" t="s">
        <v>406</v>
      </c>
      <c r="D672" s="89">
        <v>44728</v>
      </c>
      <c r="E672" s="13">
        <v>7996.64</v>
      </c>
      <c r="F672" s="1" t="s">
        <v>842</v>
      </c>
      <c r="G672" s="1" t="s">
        <v>19</v>
      </c>
      <c r="H672" s="1">
        <v>15</v>
      </c>
      <c r="L672" s="13"/>
      <c r="O672" s="13"/>
      <c r="R672" s="13"/>
      <c r="U672" s="13"/>
      <c r="X672" s="44"/>
      <c r="Y672" s="44"/>
      <c r="Z672" s="44"/>
      <c r="AA672" s="44"/>
      <c r="AB672" s="44">
        <f t="shared" si="101"/>
        <v>533.10933333333332</v>
      </c>
      <c r="AC672" s="44">
        <f t="shared" si="100"/>
        <v>533.10933333333332</v>
      </c>
      <c r="AD672" s="44">
        <f t="shared" si="102"/>
        <v>7463.5306666666675</v>
      </c>
      <c r="AE672" s="1" t="s">
        <v>21</v>
      </c>
    </row>
    <row r="673" spans="2:31" x14ac:dyDescent="0.25">
      <c r="B673" s="1" t="s">
        <v>843</v>
      </c>
      <c r="C673" s="90" t="s">
        <v>406</v>
      </c>
      <c r="D673" s="89">
        <v>44406</v>
      </c>
      <c r="E673" s="13">
        <v>2550.9899999999998</v>
      </c>
      <c r="F673" s="1" t="s">
        <v>844</v>
      </c>
      <c r="G673" s="1" t="s">
        <v>19</v>
      </c>
      <c r="H673" s="1">
        <v>10</v>
      </c>
      <c r="L673" s="13"/>
      <c r="O673" s="13"/>
      <c r="R673" s="13"/>
      <c r="U673" s="13"/>
      <c r="X673" s="44"/>
      <c r="Y673" s="44"/>
      <c r="Z673" s="44"/>
      <c r="AA673" s="44"/>
      <c r="AB673" s="44">
        <f t="shared" si="101"/>
        <v>255.09899999999999</v>
      </c>
      <c r="AC673" s="44">
        <f t="shared" si="100"/>
        <v>255.09899999999999</v>
      </c>
      <c r="AD673" s="44">
        <f t="shared" si="102"/>
        <v>2295.8909999999996</v>
      </c>
      <c r="AE673" s="1" t="s">
        <v>21</v>
      </c>
    </row>
    <row r="674" spans="2:31" x14ac:dyDescent="0.25">
      <c r="B674" s="1" t="s">
        <v>845</v>
      </c>
      <c r="C674" s="90" t="s">
        <v>406</v>
      </c>
      <c r="D674" s="89">
        <v>44421</v>
      </c>
      <c r="E674" s="13">
        <v>224.55</v>
      </c>
      <c r="F674" s="1" t="s">
        <v>846</v>
      </c>
      <c r="G674" s="1" t="s">
        <v>19</v>
      </c>
      <c r="H674" s="1">
        <v>10</v>
      </c>
      <c r="L674" s="13"/>
      <c r="O674" s="13"/>
      <c r="R674" s="13"/>
      <c r="U674" s="13"/>
      <c r="X674" s="44"/>
      <c r="Y674" s="44"/>
      <c r="Z674" s="44"/>
      <c r="AA674" s="44"/>
      <c r="AB674" s="44">
        <f t="shared" si="101"/>
        <v>22.455000000000002</v>
      </c>
      <c r="AC674" s="44">
        <f t="shared" si="100"/>
        <v>22.455000000000002</v>
      </c>
      <c r="AD674" s="44">
        <f t="shared" si="102"/>
        <v>202.095</v>
      </c>
      <c r="AE674" s="1" t="s">
        <v>21</v>
      </c>
    </row>
    <row r="675" spans="2:31" x14ac:dyDescent="0.25">
      <c r="B675" s="1" t="s">
        <v>818</v>
      </c>
      <c r="C675" s="90" t="s">
        <v>406</v>
      </c>
      <c r="D675" s="89">
        <v>44656</v>
      </c>
      <c r="E675" s="13">
        <v>6600.11</v>
      </c>
      <c r="F675" s="1" t="s">
        <v>847</v>
      </c>
      <c r="G675" s="1" t="s">
        <v>19</v>
      </c>
      <c r="H675" s="1">
        <v>7</v>
      </c>
      <c r="L675" s="13"/>
      <c r="O675" s="13"/>
      <c r="R675" s="13"/>
      <c r="U675" s="13"/>
      <c r="X675" s="44"/>
      <c r="Y675" s="44"/>
      <c r="Z675" s="44"/>
      <c r="AA675" s="44"/>
      <c r="AB675" s="44">
        <f t="shared" si="101"/>
        <v>942.87285714285713</v>
      </c>
      <c r="AC675" s="44">
        <f t="shared" si="100"/>
        <v>942.87285714285713</v>
      </c>
      <c r="AD675" s="44">
        <f t="shared" si="102"/>
        <v>5657.2371428571423</v>
      </c>
      <c r="AE675" s="1" t="s">
        <v>21</v>
      </c>
    </row>
    <row r="676" spans="2:31" x14ac:dyDescent="0.25">
      <c r="B676" s="1" t="s">
        <v>858</v>
      </c>
      <c r="C676" s="90" t="s">
        <v>406</v>
      </c>
      <c r="D676" s="89">
        <v>44656</v>
      </c>
      <c r="E676" s="13">
        <v>2507.2199999999998</v>
      </c>
      <c r="F676" s="1" t="s">
        <v>847</v>
      </c>
      <c r="G676" s="1" t="s">
        <v>19</v>
      </c>
      <c r="H676" s="1">
        <v>7</v>
      </c>
      <c r="L676" s="13"/>
      <c r="O676" s="13"/>
      <c r="R676" s="13"/>
      <c r="U676" s="13"/>
      <c r="X676" s="44"/>
      <c r="Y676" s="44"/>
      <c r="Z676" s="44"/>
      <c r="AA676" s="44"/>
      <c r="AB676" s="44">
        <f t="shared" si="101"/>
        <v>358.1742857142857</v>
      </c>
      <c r="AC676" s="44">
        <f t="shared" si="100"/>
        <v>358.1742857142857</v>
      </c>
      <c r="AD676" s="44">
        <f t="shared" si="102"/>
        <v>2149.045714285714</v>
      </c>
      <c r="AE676" s="1" t="s">
        <v>21</v>
      </c>
    </row>
    <row r="677" spans="2:31" x14ac:dyDescent="0.25">
      <c r="B677" s="1" t="s">
        <v>861</v>
      </c>
      <c r="C677" s="90" t="s">
        <v>406</v>
      </c>
      <c r="D677" s="89">
        <v>44656</v>
      </c>
      <c r="E677" s="13">
        <v>830.46</v>
      </c>
      <c r="F677" s="1" t="s">
        <v>847</v>
      </c>
      <c r="G677" s="1" t="s">
        <v>19</v>
      </c>
      <c r="H677" s="1">
        <v>7</v>
      </c>
      <c r="L677" s="13"/>
      <c r="O677" s="13"/>
      <c r="R677" s="13"/>
      <c r="U677" s="13"/>
      <c r="X677" s="44"/>
      <c r="Y677" s="44"/>
      <c r="Z677" s="44"/>
      <c r="AA677" s="44"/>
      <c r="AB677" s="44">
        <f t="shared" si="101"/>
        <v>118.63714285714286</v>
      </c>
      <c r="AC677" s="44">
        <f t="shared" si="100"/>
        <v>118.63714285714286</v>
      </c>
      <c r="AD677" s="44">
        <f t="shared" si="102"/>
        <v>711.82285714285717</v>
      </c>
      <c r="AE677" s="1" t="s">
        <v>21</v>
      </c>
    </row>
    <row r="678" spans="2:31" x14ac:dyDescent="0.25">
      <c r="B678" s="1" t="s">
        <v>849</v>
      </c>
      <c r="C678" s="90" t="s">
        <v>406</v>
      </c>
      <c r="D678" s="89">
        <v>44656</v>
      </c>
      <c r="E678" s="13">
        <v>1109.6400000000001</v>
      </c>
      <c r="F678" s="1" t="s">
        <v>848</v>
      </c>
      <c r="G678" s="1" t="s">
        <v>19</v>
      </c>
      <c r="H678" s="1">
        <v>7</v>
      </c>
      <c r="L678" s="13"/>
      <c r="O678" s="13"/>
      <c r="R678" s="13"/>
      <c r="U678" s="13"/>
      <c r="X678" s="44"/>
      <c r="Y678" s="44"/>
      <c r="Z678" s="44"/>
      <c r="AA678" s="44"/>
      <c r="AB678" s="44">
        <f t="shared" si="101"/>
        <v>158.52000000000001</v>
      </c>
      <c r="AC678" s="44">
        <f t="shared" si="100"/>
        <v>158.52000000000001</v>
      </c>
      <c r="AD678" s="44">
        <f t="shared" si="102"/>
        <v>951.12000000000012</v>
      </c>
      <c r="AE678" s="1" t="s">
        <v>21</v>
      </c>
    </row>
    <row r="679" spans="2:31" x14ac:dyDescent="0.25">
      <c r="B679" s="1" t="s">
        <v>825</v>
      </c>
      <c r="C679" s="90" t="s">
        <v>406</v>
      </c>
      <c r="D679" s="89">
        <v>44656</v>
      </c>
      <c r="E679" s="13">
        <v>479.61</v>
      </c>
      <c r="F679" s="1" t="s">
        <v>847</v>
      </c>
      <c r="G679" s="1" t="s">
        <v>19</v>
      </c>
      <c r="H679" s="1">
        <v>10</v>
      </c>
      <c r="L679" s="13"/>
      <c r="O679" s="13"/>
      <c r="R679" s="13"/>
      <c r="U679" s="13"/>
      <c r="X679" s="44"/>
      <c r="Y679" s="44"/>
      <c r="Z679" s="44"/>
      <c r="AA679" s="44"/>
      <c r="AB679" s="44">
        <f t="shared" si="101"/>
        <v>47.960999999999999</v>
      </c>
      <c r="AC679" s="44">
        <f t="shared" si="100"/>
        <v>47.960999999999999</v>
      </c>
      <c r="AD679" s="44">
        <f t="shared" si="102"/>
        <v>431.649</v>
      </c>
      <c r="AE679" s="1" t="s">
        <v>21</v>
      </c>
    </row>
    <row r="680" spans="2:31" x14ac:dyDescent="0.25">
      <c r="B680" s="1" t="s">
        <v>855</v>
      </c>
      <c r="C680" s="90" t="s">
        <v>406</v>
      </c>
      <c r="D680" s="89">
        <v>44592</v>
      </c>
      <c r="E680" s="13">
        <v>3041.01</v>
      </c>
      <c r="F680" s="1" t="s">
        <v>850</v>
      </c>
      <c r="G680" s="1" t="s">
        <v>19</v>
      </c>
      <c r="H680" s="1">
        <v>7</v>
      </c>
      <c r="L680" s="13"/>
      <c r="O680" s="13"/>
      <c r="R680" s="13"/>
      <c r="U680" s="13"/>
      <c r="X680" s="44"/>
      <c r="Y680" s="44"/>
      <c r="Z680" s="44"/>
      <c r="AA680" s="44"/>
      <c r="AB680" s="44">
        <f t="shared" si="101"/>
        <v>434.43</v>
      </c>
      <c r="AC680" s="44">
        <f t="shared" si="100"/>
        <v>434.43</v>
      </c>
      <c r="AD680" s="44">
        <f t="shared" si="102"/>
        <v>2606.5800000000004</v>
      </c>
      <c r="AE680" s="1" t="s">
        <v>21</v>
      </c>
    </row>
    <row r="681" spans="2:31" x14ac:dyDescent="0.25">
      <c r="B681" s="1" t="s">
        <v>852</v>
      </c>
      <c r="C681" s="90" t="s">
        <v>406</v>
      </c>
      <c r="D681" s="89">
        <v>44506</v>
      </c>
      <c r="E681" s="13">
        <v>1950.2</v>
      </c>
      <c r="F681" s="1" t="s">
        <v>853</v>
      </c>
      <c r="G681" s="1" t="s">
        <v>19</v>
      </c>
      <c r="H681" s="1">
        <v>7</v>
      </c>
      <c r="L681" s="13"/>
      <c r="O681" s="13"/>
      <c r="R681" s="13"/>
      <c r="U681" s="13"/>
      <c r="X681" s="44"/>
      <c r="Y681" s="44"/>
      <c r="Z681" s="44"/>
      <c r="AA681" s="44"/>
      <c r="AB681" s="44">
        <f t="shared" si="101"/>
        <v>278.60000000000002</v>
      </c>
      <c r="AC681" s="44">
        <f t="shared" si="100"/>
        <v>278.60000000000002</v>
      </c>
      <c r="AD681" s="44">
        <f t="shared" si="102"/>
        <v>1671.6</v>
      </c>
      <c r="AE681" s="1" t="s">
        <v>21</v>
      </c>
    </row>
    <row r="682" spans="2:31" x14ac:dyDescent="0.25">
      <c r="B682" s="1" t="s">
        <v>854</v>
      </c>
      <c r="C682" s="90" t="s">
        <v>406</v>
      </c>
      <c r="D682" s="89">
        <v>44506</v>
      </c>
      <c r="E682" s="13">
        <v>1197.92</v>
      </c>
      <c r="F682" s="1" t="s">
        <v>853</v>
      </c>
      <c r="G682" s="1" t="s">
        <v>19</v>
      </c>
      <c r="H682" s="1">
        <v>7</v>
      </c>
      <c r="L682" s="13"/>
      <c r="O682" s="13"/>
      <c r="R682" s="13"/>
      <c r="U682" s="13"/>
      <c r="X682" s="44"/>
      <c r="Y682" s="44"/>
      <c r="Z682" s="44"/>
      <c r="AA682" s="44"/>
      <c r="AB682" s="44">
        <f t="shared" si="101"/>
        <v>171.13142857142859</v>
      </c>
      <c r="AC682" s="44">
        <f t="shared" si="100"/>
        <v>171.13142857142859</v>
      </c>
      <c r="AD682" s="44">
        <f t="shared" si="102"/>
        <v>1026.7885714285715</v>
      </c>
      <c r="AE682" s="1" t="s">
        <v>21</v>
      </c>
    </row>
    <row r="683" spans="2:31" x14ac:dyDescent="0.25">
      <c r="B683" s="1" t="s">
        <v>856</v>
      </c>
      <c r="C683" s="90" t="s">
        <v>406</v>
      </c>
      <c r="D683" s="89">
        <v>44658</v>
      </c>
      <c r="E683" s="13">
        <v>1384</v>
      </c>
      <c r="F683" s="1" t="s">
        <v>857</v>
      </c>
      <c r="G683" s="1" t="s">
        <v>19</v>
      </c>
      <c r="H683" s="1">
        <v>7</v>
      </c>
      <c r="L683" s="13"/>
      <c r="O683" s="13"/>
      <c r="R683" s="13"/>
      <c r="U683" s="13"/>
      <c r="X683" s="44"/>
      <c r="Y683" s="44"/>
      <c r="Z683" s="44"/>
      <c r="AA683" s="44"/>
      <c r="AB683" s="44">
        <f t="shared" si="101"/>
        <v>197.71428571428572</v>
      </c>
      <c r="AC683" s="44">
        <f t="shared" si="100"/>
        <v>197.71428571428572</v>
      </c>
      <c r="AD683" s="44">
        <f t="shared" si="102"/>
        <v>1186.2857142857142</v>
      </c>
      <c r="AE683" s="1" t="s">
        <v>21</v>
      </c>
    </row>
    <row r="684" spans="2:31" x14ac:dyDescent="0.25">
      <c r="B684" s="1" t="s">
        <v>859</v>
      </c>
      <c r="C684" s="90" t="s">
        <v>406</v>
      </c>
      <c r="D684" s="89">
        <v>44658</v>
      </c>
      <c r="E684" s="13">
        <v>2360</v>
      </c>
      <c r="F684" s="1" t="s">
        <v>857</v>
      </c>
      <c r="G684" s="1" t="s">
        <v>19</v>
      </c>
      <c r="H684" s="1">
        <v>7</v>
      </c>
      <c r="L684" s="13"/>
      <c r="O684" s="13"/>
      <c r="R684" s="13"/>
      <c r="U684" s="13"/>
      <c r="X684" s="44"/>
      <c r="Y684" s="44"/>
      <c r="Z684" s="44"/>
      <c r="AA684" s="44"/>
      <c r="AB684" s="44">
        <f t="shared" si="101"/>
        <v>337.14285714285717</v>
      </c>
      <c r="AC684" s="44">
        <f t="shared" si="100"/>
        <v>337.14285714285717</v>
      </c>
      <c r="AD684" s="44">
        <f t="shared" si="102"/>
        <v>2022.8571428571429</v>
      </c>
      <c r="AE684" s="1" t="s">
        <v>21</v>
      </c>
    </row>
    <row r="685" spans="2:31" x14ac:dyDescent="0.25">
      <c r="B685" s="1" t="s">
        <v>862</v>
      </c>
      <c r="C685" s="90" t="s">
        <v>406</v>
      </c>
      <c r="D685" s="89">
        <v>44658</v>
      </c>
      <c r="E685" s="13">
        <v>696</v>
      </c>
      <c r="F685" s="1" t="s">
        <v>860</v>
      </c>
      <c r="G685" s="1" t="s">
        <v>19</v>
      </c>
      <c r="H685" s="1">
        <v>7</v>
      </c>
      <c r="L685" s="13"/>
      <c r="O685" s="13"/>
      <c r="R685" s="13"/>
      <c r="U685" s="13"/>
      <c r="X685" s="44"/>
      <c r="Y685" s="44"/>
      <c r="Z685" s="44"/>
      <c r="AA685" s="44"/>
      <c r="AB685" s="44">
        <f t="shared" si="101"/>
        <v>99.428571428571445</v>
      </c>
      <c r="AC685" s="44">
        <f t="shared" si="100"/>
        <v>99.428571428571445</v>
      </c>
      <c r="AD685" s="44">
        <f t="shared" si="102"/>
        <v>596.57142857142856</v>
      </c>
      <c r="AE685" s="1" t="s">
        <v>21</v>
      </c>
    </row>
    <row r="686" spans="2:31" x14ac:dyDescent="0.25">
      <c r="B686" s="1" t="s">
        <v>863</v>
      </c>
      <c r="C686" s="90" t="s">
        <v>406</v>
      </c>
      <c r="D686" s="89">
        <v>44658</v>
      </c>
      <c r="E686" s="13">
        <v>1932</v>
      </c>
      <c r="F686" s="1" t="s">
        <v>864</v>
      </c>
      <c r="G686" s="1" t="s">
        <v>19</v>
      </c>
      <c r="H686" s="1">
        <v>7</v>
      </c>
      <c r="L686" s="13"/>
      <c r="O686" s="13"/>
      <c r="R686" s="13"/>
      <c r="U686" s="13"/>
      <c r="X686" s="44"/>
      <c r="Y686" s="44"/>
      <c r="Z686" s="44"/>
      <c r="AA686" s="44"/>
      <c r="AB686" s="44">
        <f t="shared" si="101"/>
        <v>276</v>
      </c>
      <c r="AC686" s="44">
        <f t="shared" si="100"/>
        <v>276</v>
      </c>
      <c r="AD686" s="44">
        <f t="shared" si="102"/>
        <v>1656</v>
      </c>
      <c r="AE686" s="1" t="s">
        <v>21</v>
      </c>
    </row>
    <row r="687" spans="2:31" x14ac:dyDescent="0.25">
      <c r="B687" s="1" t="s">
        <v>882</v>
      </c>
      <c r="C687" s="90" t="s">
        <v>406</v>
      </c>
      <c r="D687" s="89">
        <v>44469</v>
      </c>
      <c r="E687" s="13">
        <v>6664</v>
      </c>
      <c r="F687" s="1" t="s">
        <v>883</v>
      </c>
      <c r="G687" s="1" t="s">
        <v>19</v>
      </c>
      <c r="H687" s="1">
        <v>10</v>
      </c>
      <c r="L687" s="13"/>
      <c r="O687" s="13"/>
      <c r="R687" s="13"/>
      <c r="U687" s="13"/>
      <c r="X687" s="44"/>
      <c r="Y687" s="44"/>
      <c r="Z687" s="44"/>
      <c r="AA687" s="44"/>
      <c r="AB687" s="44">
        <f t="shared" si="101"/>
        <v>666.4</v>
      </c>
      <c r="AC687" s="44">
        <f t="shared" si="100"/>
        <v>666.4</v>
      </c>
      <c r="AD687" s="44">
        <f t="shared" si="102"/>
        <v>5997.6</v>
      </c>
      <c r="AE687" s="1" t="s">
        <v>21</v>
      </c>
    </row>
    <row r="688" spans="2:31" x14ac:dyDescent="0.25">
      <c r="B688" s="1" t="s">
        <v>886</v>
      </c>
      <c r="C688" s="90" t="s">
        <v>406</v>
      </c>
      <c r="D688" s="89">
        <v>44469</v>
      </c>
      <c r="E688" s="13">
        <v>2312</v>
      </c>
      <c r="F688" s="1" t="s">
        <v>884</v>
      </c>
      <c r="G688" s="1" t="s">
        <v>19</v>
      </c>
      <c r="H688" s="1">
        <v>10</v>
      </c>
      <c r="L688" s="13"/>
      <c r="O688" s="13"/>
      <c r="R688" s="13"/>
      <c r="U688" s="13"/>
      <c r="X688" s="44"/>
      <c r="Y688" s="44"/>
      <c r="Z688" s="44"/>
      <c r="AA688" s="44"/>
      <c r="AB688" s="44">
        <f t="shared" si="101"/>
        <v>231.2</v>
      </c>
      <c r="AC688" s="44">
        <f t="shared" si="100"/>
        <v>231.2</v>
      </c>
      <c r="AD688" s="44">
        <f t="shared" si="102"/>
        <v>2080.8000000000002</v>
      </c>
      <c r="AE688" s="1" t="s">
        <v>21</v>
      </c>
    </row>
    <row r="689" spans="2:31" x14ac:dyDescent="0.25">
      <c r="B689" s="1" t="s">
        <v>885</v>
      </c>
      <c r="C689" s="90" t="s">
        <v>406</v>
      </c>
      <c r="D689" s="89">
        <v>44469</v>
      </c>
      <c r="E689" s="13">
        <v>200</v>
      </c>
      <c r="F689" s="1" t="s">
        <v>884</v>
      </c>
      <c r="G689" s="1" t="s">
        <v>19</v>
      </c>
      <c r="H689" s="1">
        <v>5</v>
      </c>
      <c r="L689" s="13"/>
      <c r="O689" s="13"/>
      <c r="R689" s="13"/>
      <c r="U689" s="13"/>
      <c r="X689" s="44"/>
      <c r="Y689" s="44"/>
      <c r="Z689" s="44"/>
      <c r="AA689" s="44"/>
      <c r="AB689" s="44">
        <f t="shared" si="101"/>
        <v>40</v>
      </c>
      <c r="AC689" s="44">
        <f t="shared" si="100"/>
        <v>40</v>
      </c>
      <c r="AD689" s="44">
        <f t="shared" si="102"/>
        <v>160</v>
      </c>
      <c r="AE689" s="1" t="s">
        <v>21</v>
      </c>
    </row>
    <row r="690" spans="2:31" x14ac:dyDescent="0.25">
      <c r="B690" s="1" t="s">
        <v>887</v>
      </c>
      <c r="C690" s="90" t="s">
        <v>406</v>
      </c>
      <c r="D690" s="89">
        <v>44469</v>
      </c>
      <c r="E690" s="13">
        <v>274</v>
      </c>
      <c r="F690" s="1" t="s">
        <v>884</v>
      </c>
      <c r="G690" s="1" t="s">
        <v>19</v>
      </c>
      <c r="H690" s="1">
        <v>5</v>
      </c>
      <c r="L690" s="13"/>
      <c r="O690" s="13"/>
      <c r="R690" s="13"/>
      <c r="U690" s="13"/>
      <c r="X690" s="44"/>
      <c r="Y690" s="44"/>
      <c r="Z690" s="44"/>
      <c r="AA690" s="44"/>
      <c r="AB690" s="44">
        <f t="shared" si="101"/>
        <v>54.8</v>
      </c>
      <c r="AC690" s="44">
        <f t="shared" si="100"/>
        <v>54.8</v>
      </c>
      <c r="AD690" s="44">
        <f t="shared" si="102"/>
        <v>219.2</v>
      </c>
      <c r="AE690" s="1" t="s">
        <v>21</v>
      </c>
    </row>
    <row r="691" spans="2:31" x14ac:dyDescent="0.25">
      <c r="B691" s="1" t="s">
        <v>890</v>
      </c>
      <c r="C691" s="90" t="s">
        <v>406</v>
      </c>
      <c r="D691" s="89">
        <v>44671</v>
      </c>
      <c r="E691" s="13">
        <v>50932</v>
      </c>
      <c r="F691" s="1" t="s">
        <v>891</v>
      </c>
      <c r="G691" s="1" t="s">
        <v>19</v>
      </c>
      <c r="H691" s="1">
        <v>10</v>
      </c>
      <c r="L691" s="13"/>
      <c r="O691" s="13"/>
      <c r="R691" s="13"/>
      <c r="U691" s="13"/>
      <c r="X691" s="44"/>
      <c r="Y691" s="44"/>
      <c r="Z691" s="44"/>
      <c r="AA691" s="44"/>
      <c r="AB691" s="44">
        <f t="shared" si="101"/>
        <v>5093.2</v>
      </c>
      <c r="AC691" s="44">
        <f t="shared" si="100"/>
        <v>5093.2</v>
      </c>
      <c r="AD691" s="44">
        <f t="shared" si="102"/>
        <v>45838.8</v>
      </c>
      <c r="AE691" s="1" t="s">
        <v>21</v>
      </c>
    </row>
    <row r="692" spans="2:31" x14ac:dyDescent="0.25">
      <c r="B692" s="1" t="s">
        <v>892</v>
      </c>
      <c r="C692" s="90" t="s">
        <v>406</v>
      </c>
      <c r="D692" s="89">
        <v>44671</v>
      </c>
      <c r="E692" s="13">
        <v>18428</v>
      </c>
      <c r="F692" s="1" t="s">
        <v>893</v>
      </c>
      <c r="G692" s="1" t="s">
        <v>19</v>
      </c>
      <c r="H692" s="1">
        <v>10</v>
      </c>
      <c r="L692" s="13"/>
      <c r="O692" s="13"/>
      <c r="R692" s="13"/>
      <c r="U692" s="13"/>
      <c r="X692" s="44"/>
      <c r="Y692" s="44"/>
      <c r="Z692" s="44"/>
      <c r="AA692" s="44"/>
      <c r="AB692" s="44">
        <f t="shared" si="101"/>
        <v>1842.8</v>
      </c>
      <c r="AC692" s="44">
        <f t="shared" si="100"/>
        <v>1842.8</v>
      </c>
      <c r="AD692" s="44">
        <f t="shared" si="102"/>
        <v>16585.2</v>
      </c>
      <c r="AE692" s="1" t="s">
        <v>21</v>
      </c>
    </row>
    <row r="693" spans="2:31" x14ac:dyDescent="0.25">
      <c r="B693" s="1" t="s">
        <v>894</v>
      </c>
      <c r="C693" s="90" t="s">
        <v>406</v>
      </c>
      <c r="D693" s="89">
        <v>44671</v>
      </c>
      <c r="E693" s="13">
        <v>1700</v>
      </c>
      <c r="F693" s="1" t="s">
        <v>893</v>
      </c>
      <c r="G693" s="1" t="s">
        <v>19</v>
      </c>
      <c r="H693" s="1">
        <v>5</v>
      </c>
      <c r="L693" s="13"/>
      <c r="O693" s="13"/>
      <c r="R693" s="13"/>
      <c r="U693" s="13"/>
      <c r="X693" s="44"/>
      <c r="Y693" s="44"/>
      <c r="Z693" s="44"/>
      <c r="AA693" s="44"/>
      <c r="AB693" s="44">
        <f t="shared" si="101"/>
        <v>340</v>
      </c>
      <c r="AC693" s="44">
        <f t="shared" si="100"/>
        <v>340</v>
      </c>
      <c r="AD693" s="44">
        <f t="shared" si="102"/>
        <v>1360</v>
      </c>
      <c r="AE693" s="1" t="s">
        <v>21</v>
      </c>
    </row>
    <row r="694" spans="2:31" x14ac:dyDescent="0.25">
      <c r="B694" s="1" t="s">
        <v>895</v>
      </c>
      <c r="C694" s="90" t="s">
        <v>406</v>
      </c>
      <c r="D694" s="89">
        <v>44671</v>
      </c>
      <c r="E694" s="13">
        <v>2380</v>
      </c>
      <c r="F694" s="1" t="s">
        <v>893</v>
      </c>
      <c r="G694" s="1" t="s">
        <v>19</v>
      </c>
      <c r="H694" s="1">
        <v>5</v>
      </c>
      <c r="L694" s="13"/>
      <c r="O694" s="13"/>
      <c r="R694" s="13"/>
      <c r="U694" s="13"/>
      <c r="X694" s="44"/>
      <c r="Y694" s="44"/>
      <c r="Z694" s="44"/>
      <c r="AA694" s="44"/>
      <c r="AB694" s="44">
        <f t="shared" si="101"/>
        <v>476</v>
      </c>
      <c r="AC694" s="44">
        <f t="shared" si="100"/>
        <v>476</v>
      </c>
      <c r="AD694" s="44">
        <f t="shared" si="102"/>
        <v>1904</v>
      </c>
      <c r="AE694" s="1" t="s">
        <v>21</v>
      </c>
    </row>
    <row r="695" spans="2:31" x14ac:dyDescent="0.25">
      <c r="B695" s="1" t="s">
        <v>872</v>
      </c>
      <c r="C695" s="90" t="s">
        <v>406</v>
      </c>
      <c r="D695" s="89">
        <v>44537</v>
      </c>
      <c r="E695" s="13">
        <v>44</v>
      </c>
      <c r="F695" s="1" t="s">
        <v>896</v>
      </c>
      <c r="G695" s="1" t="s">
        <v>19</v>
      </c>
      <c r="H695" s="1">
        <v>2</v>
      </c>
      <c r="L695" s="13"/>
      <c r="O695" s="13"/>
      <c r="R695" s="13"/>
      <c r="U695" s="13"/>
      <c r="X695" s="44"/>
      <c r="Y695" s="44"/>
      <c r="Z695" s="44"/>
      <c r="AA695" s="44"/>
      <c r="AB695" s="44">
        <f t="shared" si="101"/>
        <v>22</v>
      </c>
      <c r="AC695" s="44">
        <f t="shared" si="100"/>
        <v>22</v>
      </c>
      <c r="AD695" s="44">
        <f t="shared" si="102"/>
        <v>22</v>
      </c>
      <c r="AE695" s="1" t="s">
        <v>21</v>
      </c>
    </row>
    <row r="696" spans="2:31" x14ac:dyDescent="0.25">
      <c r="B696" s="1" t="s">
        <v>897</v>
      </c>
      <c r="C696" s="90" t="s">
        <v>406</v>
      </c>
      <c r="D696" s="89">
        <v>44537</v>
      </c>
      <c r="E696" s="13">
        <v>188</v>
      </c>
      <c r="F696" s="1" t="s">
        <v>898</v>
      </c>
      <c r="G696" s="1" t="s">
        <v>19</v>
      </c>
      <c r="H696" s="1">
        <v>10</v>
      </c>
      <c r="L696" s="13"/>
      <c r="O696" s="13"/>
      <c r="R696" s="13"/>
      <c r="U696" s="13"/>
      <c r="X696" s="44"/>
      <c r="Y696" s="44"/>
      <c r="Z696" s="44"/>
      <c r="AA696" s="44"/>
      <c r="AB696" s="44">
        <f t="shared" si="101"/>
        <v>18.8</v>
      </c>
      <c r="AC696" s="44">
        <f t="shared" si="100"/>
        <v>18.8</v>
      </c>
      <c r="AD696" s="44">
        <f t="shared" si="102"/>
        <v>169.2</v>
      </c>
      <c r="AE696" s="1" t="s">
        <v>21</v>
      </c>
    </row>
    <row r="697" spans="2:31" x14ac:dyDescent="0.25">
      <c r="B697" s="1" t="s">
        <v>900</v>
      </c>
      <c r="C697" s="90" t="s">
        <v>406</v>
      </c>
      <c r="D697" s="89">
        <v>44537</v>
      </c>
      <c r="E697" s="13">
        <v>870</v>
      </c>
      <c r="F697" s="1" t="s">
        <v>901</v>
      </c>
      <c r="G697" s="1" t="s">
        <v>19</v>
      </c>
      <c r="H697" s="1">
        <v>8</v>
      </c>
      <c r="L697" s="13"/>
      <c r="O697" s="13"/>
      <c r="R697" s="13"/>
      <c r="U697" s="13"/>
      <c r="X697" s="44"/>
      <c r="Y697" s="44"/>
      <c r="Z697" s="44"/>
      <c r="AA697" s="44"/>
      <c r="AB697" s="44">
        <f t="shared" si="101"/>
        <v>108.75</v>
      </c>
      <c r="AC697" s="44">
        <f t="shared" si="100"/>
        <v>108.75</v>
      </c>
      <c r="AD697" s="44">
        <f t="shared" si="102"/>
        <v>761.25</v>
      </c>
      <c r="AE697" s="1" t="s">
        <v>21</v>
      </c>
    </row>
    <row r="698" spans="2:31" x14ac:dyDescent="0.25">
      <c r="B698" s="1" t="s">
        <v>902</v>
      </c>
      <c r="C698" s="90" t="s">
        <v>406</v>
      </c>
      <c r="D698" s="89">
        <v>44671</v>
      </c>
      <c r="E698" s="13">
        <v>56924</v>
      </c>
      <c r="F698" s="1" t="s">
        <v>906</v>
      </c>
      <c r="G698" s="1" t="s">
        <v>19</v>
      </c>
      <c r="H698" s="1">
        <v>10</v>
      </c>
      <c r="L698" s="13"/>
      <c r="O698" s="13"/>
      <c r="R698" s="13"/>
      <c r="U698" s="13"/>
      <c r="X698" s="44"/>
      <c r="Y698" s="44"/>
      <c r="Z698" s="44"/>
      <c r="AA698" s="44"/>
      <c r="AB698" s="44">
        <f t="shared" si="101"/>
        <v>5692.4</v>
      </c>
      <c r="AC698" s="44">
        <f t="shared" si="100"/>
        <v>5692.4</v>
      </c>
      <c r="AD698" s="44">
        <f t="shared" si="102"/>
        <v>51231.6</v>
      </c>
      <c r="AE698" s="1" t="s">
        <v>21</v>
      </c>
    </row>
    <row r="699" spans="2:31" x14ac:dyDescent="0.25">
      <c r="B699" s="1" t="s">
        <v>903</v>
      </c>
      <c r="C699" s="90" t="s">
        <v>406</v>
      </c>
      <c r="D699" s="89">
        <v>44671</v>
      </c>
      <c r="E699" s="13">
        <v>20596</v>
      </c>
      <c r="F699" s="1" t="s">
        <v>907</v>
      </c>
      <c r="G699" s="1" t="s">
        <v>19</v>
      </c>
      <c r="H699" s="1">
        <v>10</v>
      </c>
      <c r="L699" s="13"/>
      <c r="O699" s="13"/>
      <c r="R699" s="13"/>
      <c r="U699" s="13"/>
      <c r="X699" s="44"/>
      <c r="Y699" s="44"/>
      <c r="Z699" s="44"/>
      <c r="AA699" s="44"/>
      <c r="AB699" s="44">
        <f t="shared" si="101"/>
        <v>2059.6</v>
      </c>
      <c r="AC699" s="44">
        <f t="shared" si="100"/>
        <v>2059.6</v>
      </c>
      <c r="AD699" s="44">
        <f t="shared" si="102"/>
        <v>18536.400000000001</v>
      </c>
      <c r="AE699" s="1" t="s">
        <v>21</v>
      </c>
    </row>
    <row r="700" spans="2:31" x14ac:dyDescent="0.25">
      <c r="B700" s="1" t="s">
        <v>904</v>
      </c>
      <c r="C700" s="90" t="s">
        <v>406</v>
      </c>
      <c r="D700" s="89">
        <v>44671</v>
      </c>
      <c r="E700" s="13">
        <v>1900</v>
      </c>
      <c r="F700" s="1" t="s">
        <v>907</v>
      </c>
      <c r="G700" s="1" t="s">
        <v>19</v>
      </c>
      <c r="H700" s="1">
        <v>5</v>
      </c>
      <c r="L700" s="13"/>
      <c r="O700" s="13"/>
      <c r="R700" s="13"/>
      <c r="U700" s="13"/>
      <c r="X700" s="44"/>
      <c r="Y700" s="44"/>
      <c r="Z700" s="44"/>
      <c r="AA700" s="44"/>
      <c r="AB700" s="44">
        <f t="shared" si="101"/>
        <v>380</v>
      </c>
      <c r="AC700" s="44">
        <f t="shared" si="100"/>
        <v>380</v>
      </c>
      <c r="AD700" s="44">
        <f t="shared" si="102"/>
        <v>1520</v>
      </c>
      <c r="AE700" s="1" t="s">
        <v>21</v>
      </c>
    </row>
    <row r="701" spans="2:31" x14ac:dyDescent="0.25">
      <c r="B701" s="1" t="s">
        <v>905</v>
      </c>
      <c r="C701" s="90" t="s">
        <v>406</v>
      </c>
      <c r="D701" s="89">
        <v>44671</v>
      </c>
      <c r="E701" s="13">
        <v>2660</v>
      </c>
      <c r="F701" s="1" t="s">
        <v>907</v>
      </c>
      <c r="G701" s="1" t="s">
        <v>19</v>
      </c>
      <c r="H701" s="1">
        <v>5</v>
      </c>
      <c r="L701" s="13"/>
      <c r="O701" s="13"/>
      <c r="R701" s="13"/>
      <c r="U701" s="13"/>
      <c r="X701" s="44"/>
      <c r="Y701" s="44"/>
      <c r="Z701" s="44"/>
      <c r="AA701" s="44"/>
      <c r="AB701" s="44">
        <f t="shared" si="101"/>
        <v>532</v>
      </c>
      <c r="AC701" s="44">
        <f t="shared" si="100"/>
        <v>532</v>
      </c>
      <c r="AD701" s="44">
        <f t="shared" si="102"/>
        <v>2128</v>
      </c>
      <c r="AE701" s="1" t="s">
        <v>21</v>
      </c>
    </row>
    <row r="702" spans="2:31" x14ac:dyDescent="0.25">
      <c r="B702" s="1" t="s">
        <v>926</v>
      </c>
      <c r="C702" s="90" t="s">
        <v>406</v>
      </c>
      <c r="D702" s="89">
        <v>44572</v>
      </c>
      <c r="E702" s="13">
        <v>2163.14</v>
      </c>
      <c r="F702" s="1" t="s">
        <v>927</v>
      </c>
      <c r="G702" s="1" t="s">
        <v>19</v>
      </c>
      <c r="H702" s="1">
        <v>15</v>
      </c>
      <c r="L702" s="13"/>
      <c r="O702" s="13"/>
      <c r="R702" s="13"/>
      <c r="U702" s="13"/>
      <c r="X702" s="44"/>
      <c r="Y702" s="44"/>
      <c r="Z702" s="44"/>
      <c r="AA702" s="44"/>
      <c r="AB702" s="44">
        <f t="shared" si="101"/>
        <v>144.20933333333332</v>
      </c>
      <c r="AC702" s="44">
        <f t="shared" si="100"/>
        <v>144.20933333333332</v>
      </c>
      <c r="AD702" s="44">
        <f t="shared" si="102"/>
        <v>2018.9306666666666</v>
      </c>
      <c r="AE702" s="1" t="s">
        <v>21</v>
      </c>
    </row>
    <row r="703" spans="2:31" x14ac:dyDescent="0.25">
      <c r="B703" s="1" t="s">
        <v>928</v>
      </c>
      <c r="C703" s="90" t="s">
        <v>406</v>
      </c>
      <c r="D703" s="89">
        <v>44519</v>
      </c>
      <c r="E703" s="13">
        <v>392</v>
      </c>
      <c r="F703" s="1" t="s">
        <v>929</v>
      </c>
      <c r="G703" s="1" t="s">
        <v>19</v>
      </c>
      <c r="H703" s="1">
        <v>10</v>
      </c>
      <c r="L703" s="13"/>
      <c r="O703" s="13"/>
      <c r="R703" s="13"/>
      <c r="U703" s="13"/>
      <c r="X703" s="44"/>
      <c r="Y703" s="44"/>
      <c r="Z703" s="44"/>
      <c r="AA703" s="44"/>
      <c r="AB703" s="44">
        <f t="shared" si="101"/>
        <v>39.200000000000003</v>
      </c>
      <c r="AC703" s="44">
        <f t="shared" si="100"/>
        <v>39.200000000000003</v>
      </c>
      <c r="AD703" s="44">
        <f t="shared" si="102"/>
        <v>352.8</v>
      </c>
      <c r="AE703" s="1" t="s">
        <v>21</v>
      </c>
    </row>
    <row r="704" spans="2:31" x14ac:dyDescent="0.25">
      <c r="B704" s="1" t="s">
        <v>930</v>
      </c>
      <c r="C704" s="90" t="s">
        <v>406</v>
      </c>
      <c r="D704" s="89">
        <v>44519</v>
      </c>
      <c r="E704" s="13">
        <v>1740</v>
      </c>
      <c r="F704" s="1" t="s">
        <v>931</v>
      </c>
      <c r="G704" s="1" t="s">
        <v>19</v>
      </c>
      <c r="H704" s="1">
        <v>6</v>
      </c>
      <c r="L704" s="13"/>
      <c r="O704" s="13"/>
      <c r="R704" s="13"/>
      <c r="U704" s="13"/>
      <c r="X704" s="44"/>
      <c r="Y704" s="44"/>
      <c r="Z704" s="44"/>
      <c r="AA704" s="44"/>
      <c r="AB704" s="44">
        <f t="shared" si="101"/>
        <v>290</v>
      </c>
      <c r="AC704" s="44">
        <f t="shared" si="100"/>
        <v>290</v>
      </c>
      <c r="AD704" s="44">
        <f t="shared" si="102"/>
        <v>1450</v>
      </c>
      <c r="AE704" s="1" t="s">
        <v>21</v>
      </c>
    </row>
    <row r="705" spans="2:31" x14ac:dyDescent="0.25">
      <c r="B705" s="1" t="s">
        <v>933</v>
      </c>
      <c r="C705" s="90" t="s">
        <v>406</v>
      </c>
      <c r="D705" s="89">
        <v>44378</v>
      </c>
      <c r="E705" s="13">
        <v>1263</v>
      </c>
      <c r="F705" s="1" t="s">
        <v>932</v>
      </c>
      <c r="G705" s="1" t="s">
        <v>19</v>
      </c>
      <c r="H705" s="1">
        <v>6</v>
      </c>
      <c r="L705" s="13"/>
      <c r="O705" s="13"/>
      <c r="R705" s="13"/>
      <c r="U705" s="13"/>
      <c r="X705" s="44"/>
      <c r="Y705" s="44"/>
      <c r="Z705" s="44"/>
      <c r="AA705" s="44"/>
      <c r="AB705" s="44">
        <f t="shared" si="101"/>
        <v>210.5</v>
      </c>
      <c r="AC705" s="44">
        <f t="shared" si="100"/>
        <v>210.5</v>
      </c>
      <c r="AD705" s="44">
        <f t="shared" si="102"/>
        <v>1052.5</v>
      </c>
      <c r="AE705" s="1" t="s">
        <v>21</v>
      </c>
    </row>
    <row r="706" spans="2:31" x14ac:dyDescent="0.25">
      <c r="B706" s="1" t="s">
        <v>934</v>
      </c>
      <c r="C706" s="90" t="s">
        <v>406</v>
      </c>
      <c r="D706" s="89">
        <v>44469</v>
      </c>
      <c r="E706" s="13">
        <v>2266.11</v>
      </c>
      <c r="F706" s="1" t="s">
        <v>935</v>
      </c>
      <c r="G706" s="1" t="s">
        <v>19</v>
      </c>
      <c r="H706" s="1">
        <v>10</v>
      </c>
      <c r="L706" s="13"/>
      <c r="O706" s="13"/>
      <c r="R706" s="13"/>
      <c r="U706" s="13"/>
      <c r="X706" s="44"/>
      <c r="Y706" s="44"/>
      <c r="Z706" s="44"/>
      <c r="AA706" s="44"/>
      <c r="AB706" s="44">
        <f t="shared" si="101"/>
        <v>226.61100000000002</v>
      </c>
      <c r="AC706" s="44">
        <f t="shared" si="100"/>
        <v>226.61100000000002</v>
      </c>
      <c r="AD706" s="44">
        <f t="shared" si="102"/>
        <v>2039.499</v>
      </c>
      <c r="AE706" s="1" t="s">
        <v>21</v>
      </c>
    </row>
    <row r="707" spans="2:31" x14ac:dyDescent="0.25">
      <c r="B707" s="1" t="s">
        <v>936</v>
      </c>
      <c r="C707" s="90" t="s">
        <v>406</v>
      </c>
      <c r="D707" s="89">
        <v>44405</v>
      </c>
      <c r="E707" s="13">
        <v>4797</v>
      </c>
      <c r="F707" s="1" t="s">
        <v>937</v>
      </c>
      <c r="G707" s="1" t="s">
        <v>19</v>
      </c>
      <c r="H707" s="1">
        <v>8</v>
      </c>
      <c r="L707" s="13"/>
      <c r="O707" s="13"/>
      <c r="R707" s="13"/>
      <c r="U707" s="13"/>
      <c r="X707" s="44"/>
      <c r="Y707" s="44"/>
      <c r="Z707" s="44"/>
      <c r="AA707" s="44"/>
      <c r="AB707" s="44">
        <f t="shared" si="101"/>
        <v>599.625</v>
      </c>
      <c r="AC707" s="44">
        <f t="shared" si="100"/>
        <v>599.625</v>
      </c>
      <c r="AD707" s="44">
        <f t="shared" si="102"/>
        <v>4197.375</v>
      </c>
      <c r="AE707" s="1" t="s">
        <v>21</v>
      </c>
    </row>
    <row r="708" spans="2:31" x14ac:dyDescent="0.25">
      <c r="B708" t="s">
        <v>911</v>
      </c>
      <c r="C708" s="90" t="s">
        <v>406</v>
      </c>
      <c r="D708" s="89">
        <v>44579</v>
      </c>
      <c r="E708" s="13">
        <v>2384</v>
      </c>
      <c r="F708" s="1" t="s">
        <v>914</v>
      </c>
      <c r="G708" s="1" t="s">
        <v>19</v>
      </c>
      <c r="H708" s="1">
        <v>6</v>
      </c>
      <c r="L708" s="13"/>
      <c r="O708" s="13"/>
      <c r="R708" s="13"/>
      <c r="U708" s="13"/>
      <c r="X708" s="44"/>
      <c r="Y708" s="44"/>
      <c r="Z708" s="44"/>
      <c r="AA708" s="44"/>
      <c r="AB708" s="44">
        <f t="shared" si="101"/>
        <v>397.33333333333326</v>
      </c>
      <c r="AC708" s="44">
        <f t="shared" si="100"/>
        <v>397.33333333333326</v>
      </c>
      <c r="AD708" s="44">
        <f t="shared" si="102"/>
        <v>1986.6666666666667</v>
      </c>
      <c r="AE708" s="1" t="s">
        <v>21</v>
      </c>
    </row>
    <row r="709" spans="2:31" x14ac:dyDescent="0.25">
      <c r="B709" t="s">
        <v>912</v>
      </c>
      <c r="C709" s="90" t="s">
        <v>406</v>
      </c>
      <c r="D709" s="89">
        <v>44579</v>
      </c>
      <c r="E709" s="13">
        <v>2050</v>
      </c>
      <c r="F709" s="1" t="s">
        <v>914</v>
      </c>
      <c r="G709" s="1" t="s">
        <v>19</v>
      </c>
      <c r="H709" s="1">
        <v>6</v>
      </c>
      <c r="L709" s="13"/>
      <c r="O709" s="13"/>
      <c r="R709" s="13"/>
      <c r="U709" s="13"/>
      <c r="X709" s="44"/>
      <c r="Y709" s="44"/>
      <c r="Z709" s="44"/>
      <c r="AA709" s="44"/>
      <c r="AB709" s="44">
        <f t="shared" si="101"/>
        <v>341.66666666666669</v>
      </c>
      <c r="AC709" s="44">
        <f t="shared" si="100"/>
        <v>341.66666666666669</v>
      </c>
      <c r="AD709" s="44">
        <f t="shared" si="102"/>
        <v>1708.3333333333333</v>
      </c>
      <c r="AE709" s="1" t="s">
        <v>21</v>
      </c>
    </row>
    <row r="710" spans="2:31" x14ac:dyDescent="0.25">
      <c r="B710" t="s">
        <v>913</v>
      </c>
      <c r="C710" s="90" t="s">
        <v>406</v>
      </c>
      <c r="D710" s="89">
        <v>44579</v>
      </c>
      <c r="E710" s="13">
        <v>290</v>
      </c>
      <c r="F710" s="1" t="s">
        <v>915</v>
      </c>
      <c r="G710" s="1" t="s">
        <v>19</v>
      </c>
      <c r="H710" s="1">
        <v>10</v>
      </c>
      <c r="L710" s="13"/>
      <c r="O710" s="13"/>
      <c r="R710" s="13"/>
      <c r="U710" s="13"/>
      <c r="X710" s="44"/>
      <c r="Y710" s="44"/>
      <c r="Z710" s="44"/>
      <c r="AA710" s="44"/>
      <c r="AB710" s="44">
        <f t="shared" si="101"/>
        <v>29</v>
      </c>
      <c r="AC710" s="44">
        <f t="shared" si="100"/>
        <v>29</v>
      </c>
      <c r="AD710" s="44">
        <f t="shared" si="102"/>
        <v>261</v>
      </c>
      <c r="AE710" s="1" t="s">
        <v>21</v>
      </c>
    </row>
    <row r="711" spans="2:31" x14ac:dyDescent="0.25">
      <c r="B711" s="1" t="s">
        <v>916</v>
      </c>
      <c r="C711" s="90" t="s">
        <v>406</v>
      </c>
      <c r="D711" s="89">
        <v>44624</v>
      </c>
      <c r="E711" s="13">
        <v>2739</v>
      </c>
      <c r="F711" s="1" t="s">
        <v>917</v>
      </c>
      <c r="G711" s="1" t="s">
        <v>19</v>
      </c>
      <c r="H711" s="1">
        <v>10</v>
      </c>
      <c r="L711" s="13"/>
      <c r="O711" s="13"/>
      <c r="R711" s="13"/>
      <c r="U711" s="13"/>
      <c r="X711" s="44"/>
      <c r="Y711" s="44"/>
      <c r="Z711" s="44"/>
      <c r="AA711" s="44"/>
      <c r="AB711" s="44">
        <f t="shared" si="101"/>
        <v>273.89999999999998</v>
      </c>
      <c r="AC711" s="44">
        <f t="shared" si="100"/>
        <v>273.89999999999998</v>
      </c>
      <c r="AD711" s="44">
        <f t="shared" si="102"/>
        <v>2465.1</v>
      </c>
      <c r="AE711" s="1" t="s">
        <v>21</v>
      </c>
    </row>
    <row r="712" spans="2:31" x14ac:dyDescent="0.25">
      <c r="B712" s="1" t="s">
        <v>919</v>
      </c>
      <c r="C712" s="90" t="s">
        <v>406</v>
      </c>
      <c r="D712" s="89">
        <v>44405</v>
      </c>
      <c r="E712" s="13">
        <v>7182.07</v>
      </c>
      <c r="F712" s="1" t="s">
        <v>920</v>
      </c>
      <c r="G712" s="1" t="s">
        <v>19</v>
      </c>
      <c r="H712" s="1">
        <v>5</v>
      </c>
      <c r="L712" s="13"/>
      <c r="O712" s="13"/>
      <c r="R712" s="13"/>
      <c r="U712" s="13"/>
      <c r="X712" s="44"/>
      <c r="Y712" s="44"/>
      <c r="Z712" s="44"/>
      <c r="AA712" s="44"/>
      <c r="AB712" s="44">
        <f t="shared" si="101"/>
        <v>1436.414</v>
      </c>
      <c r="AC712" s="44">
        <f t="shared" si="100"/>
        <v>1436.414</v>
      </c>
      <c r="AD712" s="44">
        <f t="shared" si="102"/>
        <v>5745.6559999999999</v>
      </c>
      <c r="AE712" s="1" t="s">
        <v>21</v>
      </c>
    </row>
    <row r="713" spans="2:31" x14ac:dyDescent="0.25">
      <c r="B713" s="1" t="s">
        <v>922</v>
      </c>
      <c r="C713" s="90" t="s">
        <v>406</v>
      </c>
      <c r="D713" s="89">
        <v>44418</v>
      </c>
      <c r="E713" s="13">
        <v>1055.58</v>
      </c>
      <c r="F713" s="1" t="s">
        <v>923</v>
      </c>
      <c r="G713" s="1" t="s">
        <v>19</v>
      </c>
      <c r="H713" s="1">
        <v>10</v>
      </c>
      <c r="L713" s="13"/>
      <c r="O713" s="13"/>
      <c r="R713" s="13"/>
      <c r="U713" s="13"/>
      <c r="X713" s="44"/>
      <c r="Y713" s="44"/>
      <c r="Z713" s="44"/>
      <c r="AA713" s="44"/>
      <c r="AB713" s="44">
        <f t="shared" si="101"/>
        <v>105.55799999999999</v>
      </c>
      <c r="AC713" s="44">
        <f t="shared" si="100"/>
        <v>105.55799999999999</v>
      </c>
      <c r="AD713" s="44">
        <f t="shared" si="102"/>
        <v>950.02199999999993</v>
      </c>
      <c r="AE713" s="1" t="s">
        <v>21</v>
      </c>
    </row>
    <row r="714" spans="2:31" x14ac:dyDescent="0.25">
      <c r="B714" s="1" t="s">
        <v>924</v>
      </c>
      <c r="C714" s="90" t="s">
        <v>406</v>
      </c>
      <c r="D714" s="89">
        <v>44643</v>
      </c>
      <c r="E714" s="13">
        <v>862</v>
      </c>
      <c r="F714" s="1" t="s">
        <v>925</v>
      </c>
      <c r="G714" s="1" t="s">
        <v>19</v>
      </c>
      <c r="H714" s="1">
        <v>6</v>
      </c>
      <c r="L714" s="13"/>
      <c r="O714" s="13"/>
      <c r="R714" s="13"/>
      <c r="U714" s="13"/>
      <c r="X714" s="44"/>
      <c r="Y714" s="44"/>
      <c r="Z714" s="44"/>
      <c r="AA714" s="44"/>
      <c r="AB714" s="44">
        <f t="shared" si="101"/>
        <v>143.66666666666666</v>
      </c>
      <c r="AC714" s="44">
        <f t="shared" si="100"/>
        <v>143.66666666666666</v>
      </c>
      <c r="AD714" s="44">
        <f t="shared" si="102"/>
        <v>718.33333333333337</v>
      </c>
      <c r="AE714" s="1" t="s">
        <v>21</v>
      </c>
    </row>
    <row r="715" spans="2:31" x14ac:dyDescent="0.25">
      <c r="B715" s="1" t="s">
        <v>909</v>
      </c>
      <c r="C715" s="90" t="s">
        <v>406</v>
      </c>
      <c r="D715" s="89">
        <v>44580</v>
      </c>
      <c r="E715" s="13">
        <v>2780</v>
      </c>
      <c r="F715" s="1" t="s">
        <v>910</v>
      </c>
      <c r="G715" s="1" t="s">
        <v>19</v>
      </c>
      <c r="H715" s="1">
        <v>10</v>
      </c>
      <c r="L715" s="13"/>
      <c r="O715" s="13"/>
      <c r="R715" s="13"/>
      <c r="U715" s="13"/>
      <c r="X715" s="44"/>
      <c r="Y715" s="44"/>
      <c r="Z715" s="44"/>
      <c r="AA715" s="44"/>
      <c r="AB715" s="44">
        <f t="shared" si="101"/>
        <v>278</v>
      </c>
      <c r="AC715" s="44">
        <f t="shared" si="100"/>
        <v>278</v>
      </c>
      <c r="AD715" s="44">
        <f t="shared" si="102"/>
        <v>2502</v>
      </c>
      <c r="AE715" s="1" t="s">
        <v>21</v>
      </c>
    </row>
    <row r="716" spans="2:31" x14ac:dyDescent="0.25">
      <c r="B716" t="s">
        <v>888</v>
      </c>
      <c r="C716" s="90" t="s">
        <v>406</v>
      </c>
      <c r="D716" s="89">
        <v>44475</v>
      </c>
      <c r="E716" s="13">
        <v>2389.4</v>
      </c>
      <c r="F716" s="1" t="s">
        <v>889</v>
      </c>
      <c r="G716" s="1" t="s">
        <v>19</v>
      </c>
      <c r="H716" s="1">
        <v>15</v>
      </c>
      <c r="L716" s="13"/>
      <c r="O716" s="13"/>
      <c r="R716" s="13"/>
      <c r="U716" s="13"/>
      <c r="X716" s="44"/>
      <c r="Y716" s="44"/>
      <c r="Z716" s="44"/>
      <c r="AA716" s="44"/>
      <c r="AB716" s="44">
        <f t="shared" si="101"/>
        <v>159.29333333333335</v>
      </c>
      <c r="AC716" s="44">
        <f t="shared" si="100"/>
        <v>159.29333333333335</v>
      </c>
      <c r="AD716" s="44">
        <f t="shared" si="102"/>
        <v>2230.1066666666666</v>
      </c>
      <c r="AE716" s="1" t="s">
        <v>21</v>
      </c>
    </row>
    <row r="717" spans="2:31" x14ac:dyDescent="0.25">
      <c r="B717" s="1" t="s">
        <v>828</v>
      </c>
      <c r="C717" s="90" t="s">
        <v>406</v>
      </c>
      <c r="D717" s="89">
        <v>44628</v>
      </c>
      <c r="E717" s="13">
        <v>21200</v>
      </c>
      <c r="F717" s="1" t="s">
        <v>880</v>
      </c>
      <c r="G717" s="1" t="s">
        <v>881</v>
      </c>
      <c r="H717" s="1">
        <v>6</v>
      </c>
      <c r="L717" s="13"/>
      <c r="O717" s="13"/>
      <c r="R717" s="13"/>
      <c r="U717" s="13"/>
      <c r="X717" s="44"/>
      <c r="Y717" s="44"/>
      <c r="Z717" s="44"/>
      <c r="AA717" s="44"/>
      <c r="AB717" s="44">
        <f t="shared" si="101"/>
        <v>3533.3333333333335</v>
      </c>
      <c r="AC717" s="44">
        <f t="shared" si="100"/>
        <v>3533.3333333333335</v>
      </c>
      <c r="AD717" s="44">
        <f t="shared" si="102"/>
        <v>17666.666666666668</v>
      </c>
      <c r="AE717" s="1" t="s">
        <v>21</v>
      </c>
    </row>
    <row r="718" spans="2:31" x14ac:dyDescent="0.25">
      <c r="B718" t="s">
        <v>948</v>
      </c>
      <c r="C718" s="90" t="s">
        <v>406</v>
      </c>
      <c r="D718" s="89">
        <v>44378</v>
      </c>
      <c r="E718" s="44">
        <v>4057.68</v>
      </c>
      <c r="F718" s="1" t="s">
        <v>950</v>
      </c>
      <c r="G718" s="1" t="s">
        <v>881</v>
      </c>
      <c r="H718" s="1">
        <v>15</v>
      </c>
      <c r="L718" s="13"/>
      <c r="O718" s="13"/>
      <c r="R718" s="13"/>
      <c r="U718" s="13"/>
      <c r="X718" s="44"/>
      <c r="Y718" s="44"/>
      <c r="Z718" s="44"/>
      <c r="AA718" s="44"/>
      <c r="AB718" s="44">
        <f t="shared" si="101"/>
        <v>270.512</v>
      </c>
      <c r="AC718" s="44">
        <f t="shared" si="100"/>
        <v>270.512</v>
      </c>
      <c r="AD718" s="44">
        <f t="shared" si="102"/>
        <v>3787.1679999999997</v>
      </c>
      <c r="AE718" s="1" t="s">
        <v>21</v>
      </c>
    </row>
    <row r="719" spans="2:31" x14ac:dyDescent="0.25">
      <c r="B719" t="s">
        <v>949</v>
      </c>
      <c r="C719" s="90" t="s">
        <v>406</v>
      </c>
      <c r="D719" s="89">
        <v>44378</v>
      </c>
      <c r="E719" s="44">
        <v>1323.6</v>
      </c>
      <c r="F719" s="1" t="s">
        <v>950</v>
      </c>
      <c r="G719" s="1" t="s">
        <v>881</v>
      </c>
      <c r="H719" s="1">
        <v>15</v>
      </c>
      <c r="L719" s="13"/>
      <c r="O719" s="13"/>
      <c r="R719" s="13"/>
      <c r="U719" s="13"/>
      <c r="X719" s="44"/>
      <c r="Y719" s="44"/>
      <c r="Z719" s="44"/>
      <c r="AA719" s="44"/>
      <c r="AB719" s="44">
        <f t="shared" si="101"/>
        <v>88.24</v>
      </c>
      <c r="AC719" s="44">
        <f t="shared" si="100"/>
        <v>88.24</v>
      </c>
      <c r="AD719" s="44">
        <f t="shared" si="102"/>
        <v>1235.3599999999999</v>
      </c>
      <c r="AE719" s="1" t="s">
        <v>21</v>
      </c>
    </row>
    <row r="720" spans="2:31" x14ac:dyDescent="0.25">
      <c r="B720" t="s">
        <v>827</v>
      </c>
      <c r="C720" s="90" t="s">
        <v>406</v>
      </c>
      <c r="D720" s="89">
        <v>44467</v>
      </c>
      <c r="E720" s="13">
        <v>123216</v>
      </c>
      <c r="F720" s="1" t="s">
        <v>877</v>
      </c>
      <c r="G720" s="1" t="s">
        <v>19</v>
      </c>
      <c r="H720" s="1">
        <v>8</v>
      </c>
      <c r="L720" s="13"/>
      <c r="O720" s="13"/>
      <c r="R720" s="13"/>
      <c r="U720" s="13"/>
      <c r="X720" s="44"/>
      <c r="Y720" s="44"/>
      <c r="Z720" s="44"/>
      <c r="AA720" s="44"/>
      <c r="AB720" s="44">
        <f t="shared" si="101"/>
        <v>15402</v>
      </c>
      <c r="AC720" s="44">
        <f t="shared" si="100"/>
        <v>15402</v>
      </c>
      <c r="AD720" s="44">
        <f t="shared" si="102"/>
        <v>107814</v>
      </c>
      <c r="AE720" s="1" t="s">
        <v>21</v>
      </c>
    </row>
    <row r="721" spans="1:31" x14ac:dyDescent="0.25">
      <c r="B721" s="1" t="s">
        <v>878</v>
      </c>
      <c r="C721" s="90" t="s">
        <v>406</v>
      </c>
      <c r="D721" s="89">
        <v>44579</v>
      </c>
      <c r="E721" s="13">
        <v>5960</v>
      </c>
      <c r="F721" s="1" t="s">
        <v>879</v>
      </c>
      <c r="G721" s="1" t="s">
        <v>19</v>
      </c>
      <c r="H721" s="1">
        <v>6</v>
      </c>
      <c r="L721" s="13"/>
      <c r="O721" s="13"/>
      <c r="R721" s="13"/>
      <c r="U721" s="13"/>
      <c r="X721" s="44"/>
      <c r="Y721" s="44"/>
      <c r="Z721" s="44"/>
      <c r="AA721" s="44"/>
      <c r="AB721" s="44">
        <f t="shared" si="101"/>
        <v>993.33333333333348</v>
      </c>
      <c r="AC721" s="44">
        <f t="shared" si="100"/>
        <v>993.33333333333348</v>
      </c>
      <c r="AD721" s="44">
        <f t="shared" si="102"/>
        <v>4966.6666666666661</v>
      </c>
      <c r="AE721" s="1" t="s">
        <v>21</v>
      </c>
    </row>
    <row r="722" spans="1:31" x14ac:dyDescent="0.25">
      <c r="B722" s="1" t="s">
        <v>874</v>
      </c>
      <c r="C722" s="90" t="s">
        <v>406</v>
      </c>
      <c r="D722" s="89">
        <v>44581</v>
      </c>
      <c r="E722" s="13">
        <v>25</v>
      </c>
      <c r="F722" s="1" t="s">
        <v>873</v>
      </c>
      <c r="G722" s="1" t="s">
        <v>19</v>
      </c>
      <c r="H722" s="1">
        <v>2</v>
      </c>
      <c r="L722" s="13"/>
      <c r="O722" s="13"/>
      <c r="R722" s="13"/>
      <c r="U722" s="13"/>
      <c r="X722" s="44"/>
      <c r="Y722" s="44"/>
      <c r="Z722" s="44"/>
      <c r="AA722" s="44"/>
      <c r="AB722" s="44">
        <f t="shared" si="101"/>
        <v>12.5</v>
      </c>
      <c r="AC722" s="44">
        <f t="shared" si="100"/>
        <v>12.5</v>
      </c>
      <c r="AD722" s="44">
        <f t="shared" si="102"/>
        <v>12.5</v>
      </c>
      <c r="AE722" s="1" t="s">
        <v>21</v>
      </c>
    </row>
    <row r="723" spans="1:31" x14ac:dyDescent="0.25">
      <c r="B723" s="1" t="s">
        <v>875</v>
      </c>
      <c r="C723" s="90" t="s">
        <v>406</v>
      </c>
      <c r="D723" s="89">
        <v>44581</v>
      </c>
      <c r="E723" s="13">
        <v>401</v>
      </c>
      <c r="F723" s="1" t="s">
        <v>876</v>
      </c>
      <c r="G723" s="1" t="s">
        <v>19</v>
      </c>
      <c r="H723" s="1">
        <v>7</v>
      </c>
      <c r="L723" s="13"/>
      <c r="O723" s="13"/>
      <c r="R723" s="13"/>
      <c r="U723" s="13"/>
      <c r="X723" s="44"/>
      <c r="Y723" s="44"/>
      <c r="Z723" s="44"/>
      <c r="AA723" s="44"/>
      <c r="AB723" s="44">
        <f t="shared" si="101"/>
        <v>57.285714285714285</v>
      </c>
      <c r="AC723" s="44">
        <f t="shared" si="100"/>
        <v>57.285714285714285</v>
      </c>
      <c r="AD723" s="44">
        <f t="shared" si="102"/>
        <v>343.71428571428572</v>
      </c>
      <c r="AE723" s="1" t="s">
        <v>21</v>
      </c>
    </row>
    <row r="724" spans="1:31" s="55" customFormat="1" ht="37.5" customHeight="1" x14ac:dyDescent="0.3">
      <c r="B724" s="55" t="s">
        <v>790</v>
      </c>
      <c r="D724" s="56"/>
      <c r="E724" s="57">
        <f>SUM(E436:E723)</f>
        <v>3149817.42</v>
      </c>
      <c r="I724" s="58"/>
      <c r="J724" s="58"/>
      <c r="K724" s="58"/>
      <c r="L724" s="57"/>
      <c r="M724" s="58"/>
      <c r="N724" s="58"/>
      <c r="O724" s="57"/>
      <c r="P724" s="58"/>
      <c r="Q724" s="58"/>
      <c r="R724" s="57"/>
      <c r="S724" s="58"/>
      <c r="T724" s="58"/>
      <c r="U724" s="57"/>
      <c r="V724" s="59">
        <f t="shared" ref="V724:AD724" si="119">SUM(V436:V670)</f>
        <v>101539.57155238095</v>
      </c>
      <c r="W724" s="59">
        <f t="shared" si="119"/>
        <v>1433791.4022948402</v>
      </c>
      <c r="X724" s="59">
        <f t="shared" si="119"/>
        <v>1174389.3977051589</v>
      </c>
      <c r="Y724" s="59">
        <f t="shared" si="119"/>
        <v>112156.41480238097</v>
      </c>
      <c r="Z724" s="59">
        <f t="shared" si="119"/>
        <v>1545947.8170972208</v>
      </c>
      <c r="AA724" s="59">
        <f t="shared" si="119"/>
        <v>1210351.0729027775</v>
      </c>
      <c r="AB724" s="59">
        <f t="shared" si="119"/>
        <v>114298.43721904761</v>
      </c>
      <c r="AC724" s="59">
        <f t="shared" si="119"/>
        <v>1660246.2543162692</v>
      </c>
      <c r="AD724" s="59">
        <f t="shared" si="119"/>
        <v>1096052.63568373</v>
      </c>
    </row>
    <row r="725" spans="1:31" x14ac:dyDescent="0.25">
      <c r="D725" s="4"/>
      <c r="E725" s="13"/>
      <c r="L725" s="13"/>
      <c r="O725" s="13"/>
      <c r="R725" s="13"/>
      <c r="U725" s="13"/>
      <c r="X725" s="13"/>
      <c r="Y725" s="44"/>
      <c r="Z725" s="44"/>
      <c r="AA725" s="44"/>
      <c r="AB725" s="44"/>
      <c r="AC725" s="44"/>
      <c r="AD725" s="44"/>
    </row>
    <row r="726" spans="1:31" x14ac:dyDescent="0.25">
      <c r="D726" s="4"/>
      <c r="E726" s="13"/>
      <c r="L726" s="13"/>
      <c r="O726" s="13"/>
      <c r="R726" s="13"/>
      <c r="U726" s="13"/>
      <c r="X726" s="13"/>
      <c r="Y726" s="44"/>
      <c r="Z726" s="44"/>
      <c r="AA726" s="44"/>
      <c r="AB726" s="44"/>
      <c r="AC726" s="44"/>
      <c r="AD726" s="44"/>
    </row>
    <row r="727" spans="1:31" x14ac:dyDescent="0.25">
      <c r="D727" s="4"/>
      <c r="E727" s="13"/>
      <c r="L727" s="13"/>
      <c r="O727" s="13"/>
      <c r="R727" s="13"/>
      <c r="U727" s="13"/>
      <c r="X727" s="13"/>
      <c r="Y727" s="44"/>
      <c r="Z727" s="44"/>
      <c r="AA727" s="44"/>
      <c r="AB727" s="44"/>
      <c r="AC727" s="44"/>
      <c r="AD727" s="44"/>
    </row>
    <row r="728" spans="1:31" x14ac:dyDescent="0.25">
      <c r="D728" s="4"/>
      <c r="E728" s="13"/>
      <c r="L728" s="13"/>
      <c r="O728" s="13"/>
      <c r="R728" s="13"/>
      <c r="U728" s="13"/>
      <c r="X728" s="13"/>
      <c r="Y728" s="44"/>
      <c r="Z728" s="44"/>
      <c r="AA728" s="44"/>
      <c r="AB728" s="44"/>
      <c r="AC728" s="44"/>
      <c r="AD728" s="44"/>
    </row>
    <row r="729" spans="1:31" x14ac:dyDescent="0.25">
      <c r="D729" s="4"/>
      <c r="E729" s="13"/>
      <c r="L729" s="13"/>
      <c r="O729" s="13"/>
      <c r="R729" s="13"/>
      <c r="U729" s="13"/>
      <c r="X729" s="13"/>
      <c r="Y729" s="44"/>
      <c r="Z729" s="44"/>
      <c r="AA729" s="44"/>
      <c r="AB729" s="44"/>
      <c r="AC729" s="44"/>
      <c r="AD729" s="44"/>
    </row>
    <row r="730" spans="1:31" x14ac:dyDescent="0.25">
      <c r="D730" s="4"/>
      <c r="E730" s="13"/>
      <c r="L730" s="13"/>
      <c r="O730" s="13"/>
      <c r="R730" s="13"/>
      <c r="U730" s="13"/>
      <c r="X730" s="13"/>
      <c r="Y730" s="44"/>
      <c r="Z730" s="44"/>
      <c r="AA730" s="44"/>
      <c r="AB730" s="44"/>
      <c r="AC730" s="44"/>
      <c r="AD730" s="44"/>
    </row>
    <row r="731" spans="1:31" x14ac:dyDescent="0.25">
      <c r="C731" s="21"/>
      <c r="D731" s="47"/>
      <c r="E731" s="13"/>
      <c r="L731" s="13"/>
      <c r="O731" s="13"/>
      <c r="R731" s="13"/>
      <c r="U731" s="13"/>
      <c r="X731" s="13"/>
      <c r="Y731" s="44"/>
      <c r="Z731" s="44"/>
      <c r="AA731" s="44"/>
      <c r="AB731" s="44"/>
      <c r="AC731" s="44"/>
      <c r="AD731" s="44"/>
    </row>
    <row r="732" spans="1:31" x14ac:dyDescent="0.25">
      <c r="A732" s="1">
        <v>9</v>
      </c>
      <c r="B732" s="1" t="s">
        <v>707</v>
      </c>
      <c r="C732" s="1" t="s">
        <v>706</v>
      </c>
      <c r="D732" s="4">
        <v>42291</v>
      </c>
      <c r="E732" s="13">
        <f>45786+10</f>
        <v>45796</v>
      </c>
      <c r="G732" s="1" t="s">
        <v>19</v>
      </c>
      <c r="H732" s="1">
        <v>7</v>
      </c>
      <c r="I732" s="2">
        <v>0</v>
      </c>
      <c r="J732" s="2">
        <v>4360.5714285714284</v>
      </c>
      <c r="K732" s="2">
        <v>4360.5714285714284</v>
      </c>
      <c r="L732" s="13">
        <v>41425.428571428572</v>
      </c>
      <c r="M732" s="2">
        <v>6540.8571428571431</v>
      </c>
      <c r="N732" s="2">
        <v>10901.428571428572</v>
      </c>
      <c r="O732" s="13">
        <v>34884.571428571428</v>
      </c>
      <c r="P732" s="2">
        <v>6540.8571428571431</v>
      </c>
      <c r="Q732" s="2">
        <v>17442.285714285717</v>
      </c>
      <c r="R732" s="13">
        <v>28343.714285714283</v>
      </c>
      <c r="S732" s="2">
        <v>6540.8571428571431</v>
      </c>
      <c r="T732" s="2">
        <f>23983.1428571429+10</f>
        <v>23993.142857142899</v>
      </c>
      <c r="U732" s="13">
        <v>21802.857142857138</v>
      </c>
      <c r="V732" s="2">
        <f>IF(T732&gt;=E732, 0, ((E732/H732)/12*12))</f>
        <v>6542.2857142857156</v>
      </c>
      <c r="W732" s="2">
        <f>T732+V732</f>
        <v>30535.428571428616</v>
      </c>
      <c r="X732" s="13">
        <f t="shared" ref="X732:X736" si="120">E732-W732</f>
        <v>15260.571428571384</v>
      </c>
      <c r="Y732" s="44">
        <f t="shared" si="103"/>
        <v>6542.2857142857156</v>
      </c>
      <c r="Z732" s="44">
        <f t="shared" si="104"/>
        <v>37077.714285714334</v>
      </c>
      <c r="AA732" s="44">
        <f t="shared" si="105"/>
        <v>8718.2857142856665</v>
      </c>
      <c r="AB732" s="44">
        <f t="shared" ref="AB732:AB739" si="121">IF(Z732&gt;=E732, 0, ((E732/H732)/12*12))</f>
        <v>6542.2857142857156</v>
      </c>
      <c r="AC732" s="44">
        <f t="shared" ref="AC732:AC739" si="122">Z732+AB732</f>
        <v>43620.000000000051</v>
      </c>
      <c r="AD732" s="44">
        <f t="shared" ref="AD732:AD739" si="123">E732-AC732</f>
        <v>2175.9999999999491</v>
      </c>
      <c r="AE732" s="1" t="s">
        <v>21</v>
      </c>
    </row>
    <row r="733" spans="1:31" x14ac:dyDescent="0.25">
      <c r="B733" s="1" t="s">
        <v>714</v>
      </c>
      <c r="C733" s="1" t="s">
        <v>706</v>
      </c>
      <c r="D733" s="4">
        <v>43272</v>
      </c>
      <c r="E733" s="13">
        <v>32945</v>
      </c>
      <c r="G733" s="1" t="s">
        <v>19</v>
      </c>
      <c r="H733" s="8">
        <v>7</v>
      </c>
      <c r="L733" s="13"/>
      <c r="O733" s="13"/>
      <c r="P733" s="2">
        <v>0</v>
      </c>
      <c r="Q733" s="2">
        <v>0</v>
      </c>
      <c r="R733" s="13">
        <v>32945</v>
      </c>
      <c r="S733" s="2">
        <v>4706.4285714285716</v>
      </c>
      <c r="T733" s="2">
        <v>4706.4285714285716</v>
      </c>
      <c r="U733" s="13">
        <v>28238.571428571428</v>
      </c>
      <c r="V733" s="2">
        <f>IF(T733&gt;=E733, 0, ((E733/H733)/12*12))</f>
        <v>4706.4285714285716</v>
      </c>
      <c r="W733" s="2">
        <f>T733+V733</f>
        <v>9412.8571428571431</v>
      </c>
      <c r="X733" s="13">
        <f t="shared" si="120"/>
        <v>23532.142857142855</v>
      </c>
      <c r="Y733" s="44">
        <f t="shared" si="103"/>
        <v>4706.4285714285716</v>
      </c>
      <c r="Z733" s="44">
        <f t="shared" si="104"/>
        <v>14119.285714285714</v>
      </c>
      <c r="AA733" s="44">
        <f t="shared" si="105"/>
        <v>18825.714285714286</v>
      </c>
      <c r="AB733" s="44">
        <f t="shared" si="121"/>
        <v>4706.4285714285716</v>
      </c>
      <c r="AC733" s="44">
        <f t="shared" si="122"/>
        <v>18825.714285714286</v>
      </c>
      <c r="AD733" s="44">
        <f t="shared" si="123"/>
        <v>14119.285714285714</v>
      </c>
      <c r="AE733" s="1" t="s">
        <v>21</v>
      </c>
    </row>
    <row r="734" spans="1:31" x14ac:dyDescent="0.25">
      <c r="B734" s="1" t="s">
        <v>728</v>
      </c>
      <c r="C734" s="1" t="s">
        <v>706</v>
      </c>
      <c r="D734" s="4">
        <v>43441</v>
      </c>
      <c r="E734" s="13">
        <v>44665</v>
      </c>
      <c r="G734" s="1" t="s">
        <v>19</v>
      </c>
      <c r="H734" s="1">
        <v>10</v>
      </c>
      <c r="L734" s="13"/>
      <c r="O734" s="13"/>
      <c r="R734" s="13"/>
      <c r="S734" s="2">
        <v>2605.458333333333</v>
      </c>
      <c r="T734" s="2">
        <v>2605.458333333333</v>
      </c>
      <c r="U734" s="13">
        <v>42059.541666666664</v>
      </c>
      <c r="V734" s="2">
        <f>IF(T734&gt;=E734, 0, ((E734/H734)/12*12))</f>
        <v>4466.5</v>
      </c>
      <c r="W734" s="2">
        <f>T734+V734</f>
        <v>7071.958333333333</v>
      </c>
      <c r="X734" s="13">
        <f t="shared" si="120"/>
        <v>37593.041666666664</v>
      </c>
      <c r="Y734" s="44">
        <f t="shared" si="103"/>
        <v>4466.5</v>
      </c>
      <c r="Z734" s="44">
        <f t="shared" si="104"/>
        <v>11538.458333333332</v>
      </c>
      <c r="AA734" s="44">
        <f t="shared" si="105"/>
        <v>33126.541666666672</v>
      </c>
      <c r="AB734" s="44">
        <f t="shared" si="121"/>
        <v>4466.5</v>
      </c>
      <c r="AC734" s="44">
        <f t="shared" si="122"/>
        <v>16004.958333333332</v>
      </c>
      <c r="AD734" s="44">
        <f t="shared" si="123"/>
        <v>28660.041666666668</v>
      </c>
      <c r="AE734" s="1" t="s">
        <v>21</v>
      </c>
    </row>
    <row r="735" spans="1:31" x14ac:dyDescent="0.25">
      <c r="A735" s="40"/>
      <c r="B735" s="1" t="s">
        <v>769</v>
      </c>
      <c r="C735" s="22" t="s">
        <v>753</v>
      </c>
      <c r="D735" s="23">
        <v>43739</v>
      </c>
      <c r="E735" s="41">
        <v>55000</v>
      </c>
      <c r="G735" s="1" t="s">
        <v>19</v>
      </c>
      <c r="H735" s="1">
        <v>10</v>
      </c>
      <c r="L735" s="13"/>
      <c r="O735" s="13"/>
      <c r="R735" s="13"/>
      <c r="U735" s="13"/>
      <c r="V735" s="2">
        <f>IF(T735&gt;=E735, 0, ((E735/H735)/12*12))</f>
        <v>5500</v>
      </c>
      <c r="W735" s="2">
        <f>T735+V735</f>
        <v>5500</v>
      </c>
      <c r="X735" s="13">
        <f t="shared" si="120"/>
        <v>49500</v>
      </c>
      <c r="Y735" s="44">
        <f t="shared" si="103"/>
        <v>5500</v>
      </c>
      <c r="Z735" s="44">
        <f t="shared" si="104"/>
        <v>11000</v>
      </c>
      <c r="AA735" s="44">
        <f t="shared" si="105"/>
        <v>44000</v>
      </c>
      <c r="AB735" s="44">
        <f t="shared" si="121"/>
        <v>5500</v>
      </c>
      <c r="AC735" s="44">
        <f t="shared" si="122"/>
        <v>16500</v>
      </c>
      <c r="AD735" s="44">
        <f t="shared" si="123"/>
        <v>38500</v>
      </c>
      <c r="AE735" s="1" t="s">
        <v>21</v>
      </c>
    </row>
    <row r="736" spans="1:31" x14ac:dyDescent="0.25">
      <c r="B736" s="1" t="s">
        <v>754</v>
      </c>
      <c r="C736" s="22" t="s">
        <v>753</v>
      </c>
      <c r="D736" s="23">
        <v>43760</v>
      </c>
      <c r="E736" s="13">
        <v>74549</v>
      </c>
      <c r="F736" s="1">
        <v>20346</v>
      </c>
      <c r="G736" s="1" t="s">
        <v>19</v>
      </c>
      <c r="H736" s="1">
        <v>10</v>
      </c>
      <c r="L736" s="13"/>
      <c r="O736" s="13"/>
      <c r="R736" s="13"/>
      <c r="U736" s="13"/>
      <c r="V736" s="2">
        <f t="shared" si="115"/>
        <v>7454.9</v>
      </c>
      <c r="W736" s="2">
        <f t="shared" si="117"/>
        <v>7454.9</v>
      </c>
      <c r="X736" s="13">
        <f t="shared" si="120"/>
        <v>67094.100000000006</v>
      </c>
      <c r="Y736" s="44">
        <f t="shared" si="103"/>
        <v>7454.9</v>
      </c>
      <c r="Z736" s="44">
        <f t="shared" si="104"/>
        <v>14909.8</v>
      </c>
      <c r="AA736" s="44">
        <f t="shared" si="105"/>
        <v>59639.199999999997</v>
      </c>
      <c r="AB736" s="44">
        <f t="shared" si="121"/>
        <v>7454.9</v>
      </c>
      <c r="AC736" s="44">
        <f t="shared" si="122"/>
        <v>22364.699999999997</v>
      </c>
      <c r="AD736" s="44">
        <f t="shared" si="123"/>
        <v>52184.3</v>
      </c>
      <c r="AE736" s="1" t="s">
        <v>21</v>
      </c>
    </row>
    <row r="737" spans="2:30" x14ac:dyDescent="0.25">
      <c r="B737" s="1" t="s">
        <v>784</v>
      </c>
      <c r="C737" s="49" t="s">
        <v>785</v>
      </c>
      <c r="D737" s="50">
        <v>44203</v>
      </c>
      <c r="E737" s="13">
        <v>52400</v>
      </c>
      <c r="F737" s="1" t="s">
        <v>786</v>
      </c>
      <c r="H737" s="1">
        <v>10</v>
      </c>
      <c r="L737" s="13"/>
      <c r="O737" s="13"/>
      <c r="R737" s="13"/>
      <c r="U737" s="13"/>
      <c r="X737" s="13"/>
      <c r="Y737" s="44">
        <f>IF(W737&gt;=E737, 0, ((E737/H737)/12*6))</f>
        <v>2620</v>
      </c>
      <c r="Z737" s="44">
        <f t="shared" si="104"/>
        <v>2620</v>
      </c>
      <c r="AA737" s="44">
        <f t="shared" si="105"/>
        <v>49780</v>
      </c>
      <c r="AB737" s="44">
        <f t="shared" si="121"/>
        <v>5240</v>
      </c>
      <c r="AC737" s="44">
        <f t="shared" si="122"/>
        <v>7860</v>
      </c>
      <c r="AD737" s="44">
        <f t="shared" si="123"/>
        <v>44540</v>
      </c>
    </row>
    <row r="738" spans="2:30" x14ac:dyDescent="0.25">
      <c r="B738" s="1" t="s">
        <v>787</v>
      </c>
      <c r="C738" s="49" t="s">
        <v>785</v>
      </c>
      <c r="D738" s="50">
        <v>44237</v>
      </c>
      <c r="E738" s="13">
        <v>47575</v>
      </c>
      <c r="F738" s="1" t="s">
        <v>788</v>
      </c>
      <c r="H738" s="1">
        <v>10</v>
      </c>
      <c r="L738" s="13"/>
      <c r="O738" s="13"/>
      <c r="R738" s="13"/>
      <c r="U738" s="13"/>
      <c r="X738" s="13"/>
      <c r="Y738" s="44">
        <f>IF(W738&gt;=E738, 0, ((E738/H738)/12*5))</f>
        <v>1982.2916666666665</v>
      </c>
      <c r="Z738" s="44">
        <f t="shared" si="104"/>
        <v>1982.2916666666665</v>
      </c>
      <c r="AA738" s="44">
        <f t="shared" si="105"/>
        <v>45592.708333333336</v>
      </c>
      <c r="AB738" s="44">
        <f t="shared" si="121"/>
        <v>4757.5</v>
      </c>
      <c r="AC738" s="44">
        <f t="shared" si="122"/>
        <v>6739.7916666666661</v>
      </c>
      <c r="AD738" s="44">
        <f t="shared" si="123"/>
        <v>40835.208333333336</v>
      </c>
    </row>
    <row r="739" spans="2:30" x14ac:dyDescent="0.25">
      <c r="D739" s="4"/>
      <c r="E739" s="13"/>
      <c r="L739" s="13"/>
      <c r="O739" s="13"/>
      <c r="R739" s="13"/>
      <c r="U739" s="13"/>
      <c r="X739" s="13"/>
      <c r="Y739" s="44">
        <f t="shared" si="103"/>
        <v>0</v>
      </c>
      <c r="Z739" s="44">
        <f t="shared" si="104"/>
        <v>0</v>
      </c>
      <c r="AA739" s="44">
        <f t="shared" si="105"/>
        <v>0</v>
      </c>
      <c r="AB739" s="44">
        <f t="shared" si="121"/>
        <v>0</v>
      </c>
      <c r="AC739" s="44">
        <f t="shared" si="122"/>
        <v>0</v>
      </c>
      <c r="AD739" s="44">
        <f t="shared" si="123"/>
        <v>0</v>
      </c>
    </row>
    <row r="740" spans="2:30" s="24" customFormat="1" ht="15.75" x14ac:dyDescent="0.25">
      <c r="B740" s="28"/>
      <c r="C740" s="24" t="s">
        <v>791</v>
      </c>
      <c r="D740" s="25"/>
      <c r="E740" s="26">
        <f>SUM(E732:E738)</f>
        <v>352930</v>
      </c>
      <c r="F740" s="26"/>
      <c r="G740" s="26">
        <f t="shared" ref="G740:AA740" si="124">SUM(G732:G738)</f>
        <v>0</v>
      </c>
      <c r="H740" s="26"/>
      <c r="I740" s="26">
        <f t="shared" si="124"/>
        <v>0</v>
      </c>
      <c r="J740" s="26">
        <f t="shared" si="124"/>
        <v>4360.5714285714284</v>
      </c>
      <c r="K740" s="26">
        <f t="shared" si="124"/>
        <v>4360.5714285714284</v>
      </c>
      <c r="L740" s="26">
        <f t="shared" si="124"/>
        <v>41425.428571428572</v>
      </c>
      <c r="M740" s="26">
        <f t="shared" si="124"/>
        <v>6540.8571428571431</v>
      </c>
      <c r="N740" s="26">
        <f t="shared" si="124"/>
        <v>10901.428571428572</v>
      </c>
      <c r="O740" s="26">
        <f t="shared" si="124"/>
        <v>34884.571428571428</v>
      </c>
      <c r="P740" s="26">
        <f t="shared" si="124"/>
        <v>6540.8571428571431</v>
      </c>
      <c r="Q740" s="26">
        <f t="shared" si="124"/>
        <v>17442.285714285717</v>
      </c>
      <c r="R740" s="26">
        <f t="shared" si="124"/>
        <v>61288.714285714283</v>
      </c>
      <c r="S740" s="26">
        <f t="shared" si="124"/>
        <v>13852.744047619046</v>
      </c>
      <c r="T740" s="26">
        <f t="shared" si="124"/>
        <v>31305.029761904803</v>
      </c>
      <c r="U740" s="26">
        <f t="shared" si="124"/>
        <v>92100.970238095237</v>
      </c>
      <c r="V740" s="26">
        <f t="shared" si="124"/>
        <v>28670.114285714284</v>
      </c>
      <c r="W740" s="26">
        <f t="shared" si="124"/>
        <v>59975.144047619098</v>
      </c>
      <c r="X740" s="26">
        <f t="shared" si="124"/>
        <v>192979.85595238092</v>
      </c>
      <c r="Y740" s="26">
        <f t="shared" si="124"/>
        <v>33272.405952380948</v>
      </c>
      <c r="Z740" s="26">
        <f t="shared" si="124"/>
        <v>93247.550000000047</v>
      </c>
      <c r="AA740" s="26">
        <f t="shared" si="124"/>
        <v>259682.44999999998</v>
      </c>
      <c r="AB740" s="26">
        <f t="shared" ref="AB740:AD740" si="125">SUM(AB732:AB738)</f>
        <v>38667.614285714284</v>
      </c>
      <c r="AC740" s="26">
        <f t="shared" si="125"/>
        <v>131915.16428571433</v>
      </c>
      <c r="AD740" s="26">
        <f t="shared" si="125"/>
        <v>221014.8357142857</v>
      </c>
    </row>
    <row r="741" spans="2:30" x14ac:dyDescent="0.25">
      <c r="D741" s="4"/>
      <c r="E741" s="13"/>
      <c r="L741" s="13"/>
      <c r="O741" s="13"/>
      <c r="R741" s="13"/>
      <c r="U741" s="13"/>
      <c r="X741" s="13"/>
      <c r="Y741" s="44"/>
      <c r="Z741" s="44"/>
      <c r="AA741" s="44" t="s">
        <v>404</v>
      </c>
      <c r="AB741" s="44"/>
      <c r="AC741" s="44"/>
      <c r="AD741" s="44" t="s">
        <v>404</v>
      </c>
    </row>
    <row r="742" spans="2:30" x14ac:dyDescent="0.25">
      <c r="E742" s="13"/>
      <c r="L742" s="13"/>
      <c r="O742" s="13"/>
      <c r="R742" s="13"/>
      <c r="U742" s="13"/>
      <c r="X742" s="13"/>
      <c r="Y742" s="44" t="s">
        <v>404</v>
      </c>
      <c r="Z742" s="44"/>
      <c r="AA742" s="44"/>
      <c r="AB742" s="44" t="s">
        <v>404</v>
      </c>
      <c r="AC742" s="44"/>
      <c r="AD742" s="44"/>
    </row>
    <row r="743" spans="2:30" s="29" customFormat="1" ht="39" customHeight="1" thickBot="1" x14ac:dyDescent="0.35">
      <c r="B743" s="32"/>
      <c r="C743" s="29" t="s">
        <v>735</v>
      </c>
      <c r="E743" s="30">
        <f>E740+E724+E433+E8+E3</f>
        <v>26660353.820000004</v>
      </c>
      <c r="F743" s="30"/>
      <c r="G743" s="30"/>
      <c r="H743" s="30"/>
      <c r="I743" s="30">
        <f t="shared" ref="I743:AD743" si="126">I740+I724+I433+I8+I3</f>
        <v>5896251.7699999912</v>
      </c>
      <c r="J743" s="30">
        <f t="shared" si="126"/>
        <v>556336.04276190442</v>
      </c>
      <c r="K743" s="30">
        <f t="shared" si="126"/>
        <v>6452587.8127619</v>
      </c>
      <c r="L743" s="30">
        <f t="shared" si="126"/>
        <v>12953699.047238098</v>
      </c>
      <c r="M743" s="30">
        <f t="shared" si="126"/>
        <v>594314.4614428574</v>
      </c>
      <c r="N743" s="30">
        <f t="shared" si="126"/>
        <v>7046902.2742047608</v>
      </c>
      <c r="O743" s="30">
        <f t="shared" si="126"/>
        <v>12359384.585795244</v>
      </c>
      <c r="P743" s="30">
        <f t="shared" si="126"/>
        <v>592909.12510952377</v>
      </c>
      <c r="Q743" s="30">
        <f t="shared" si="126"/>
        <v>7639811.3993142862</v>
      </c>
      <c r="R743" s="30">
        <f t="shared" si="126"/>
        <v>11877451.420685709</v>
      </c>
      <c r="S743" s="30">
        <f t="shared" si="126"/>
        <v>605003.59788928588</v>
      </c>
      <c r="T743" s="30">
        <f t="shared" si="126"/>
        <v>8244824.9898702363</v>
      </c>
      <c r="U743" s="30">
        <f t="shared" si="126"/>
        <v>12397620.160129754</v>
      </c>
      <c r="V743" s="30">
        <f t="shared" si="126"/>
        <v>784397.19530476211</v>
      </c>
      <c r="W743" s="30">
        <f t="shared" si="126"/>
        <v>10361474.015917452</v>
      </c>
      <c r="X743" s="30">
        <f t="shared" si="126"/>
        <v>14991051.574082535</v>
      </c>
      <c r="Y743" s="30">
        <f t="shared" si="126"/>
        <v>832932.10908253992</v>
      </c>
      <c r="Z743" s="30">
        <f t="shared" si="126"/>
        <v>11194406.124999996</v>
      </c>
      <c r="AA743" s="31">
        <f t="shared" si="126"/>
        <v>15072429.164999997</v>
      </c>
      <c r="AB743" s="30">
        <f t="shared" si="126"/>
        <v>791697.24613809527</v>
      </c>
      <c r="AC743" s="30">
        <f t="shared" si="126"/>
        <v>11975019.978804756</v>
      </c>
      <c r="AD743" s="31">
        <f t="shared" si="126"/>
        <v>12691371.191195242</v>
      </c>
    </row>
    <row r="744" spans="2:30" ht="15.75" thickTop="1" x14ac:dyDescent="0.25">
      <c r="B744" s="7"/>
      <c r="C744" s="3"/>
    </row>
    <row r="745" spans="2:30" x14ac:dyDescent="0.25">
      <c r="B745" s="7"/>
      <c r="C745" s="3"/>
    </row>
    <row r="746" spans="2:30" x14ac:dyDescent="0.25">
      <c r="B746" s="7"/>
      <c r="C746" s="3"/>
    </row>
    <row r="747" spans="2:30" ht="15.75" x14ac:dyDescent="0.25">
      <c r="C747" s="11" t="s">
        <v>794</v>
      </c>
      <c r="D747" s="12"/>
      <c r="F747" s="1" t="s">
        <v>816</v>
      </c>
    </row>
    <row r="748" spans="2:30" ht="15.75" x14ac:dyDescent="0.25">
      <c r="C748" s="67" t="s">
        <v>718</v>
      </c>
      <c r="D748" s="67" t="s">
        <v>793</v>
      </c>
      <c r="E748" s="68" t="s">
        <v>792</v>
      </c>
      <c r="F748" s="69" t="s">
        <v>799</v>
      </c>
      <c r="G748" s="68" t="s">
        <v>795</v>
      </c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2:30" ht="15.75" x14ac:dyDescent="0.25">
      <c r="C749" s="10" t="s">
        <v>405</v>
      </c>
      <c r="D749" s="33">
        <f>E3</f>
        <v>5000</v>
      </c>
      <c r="E749" s="2">
        <v>0</v>
      </c>
      <c r="G749" s="53">
        <f>D749+E749-F749</f>
        <v>5000</v>
      </c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2:30" ht="15.75" x14ac:dyDescent="0.25">
      <c r="C750" s="10" t="s">
        <v>768</v>
      </c>
      <c r="D750" s="33">
        <f>E8-87293</f>
        <v>1504091.2</v>
      </c>
      <c r="E750" s="2">
        <v>87293</v>
      </c>
      <c r="G750" s="53">
        <f t="shared" ref="G750:G753" si="127">D750+E750-F750</f>
        <v>1591384.2</v>
      </c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2:30" ht="15.75" x14ac:dyDescent="0.25">
      <c r="C751" s="10" t="s">
        <v>719</v>
      </c>
      <c r="D751" s="33">
        <f>E433-E424-E423-E422</f>
        <v>21123527.760000002</v>
      </c>
      <c r="E751" s="2">
        <f>E422+E423+E424</f>
        <v>437694.44</v>
      </c>
      <c r="G751" s="53">
        <f t="shared" si="127"/>
        <v>21561222.200000003</v>
      </c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2:30" ht="15.75" x14ac:dyDescent="0.25">
      <c r="C752" s="10" t="s">
        <v>721</v>
      </c>
      <c r="D752" s="42">
        <f>(SUM(E654:E658,E650:E653,E647:E648,E640:E646,E436:E638,E660:E667))</f>
        <v>2608180.7999999989</v>
      </c>
      <c r="E752" s="2">
        <f>E668+E669+E670</f>
        <v>148118.09</v>
      </c>
      <c r="F752" s="65">
        <f>E475+E520+E450</f>
        <v>47725.1</v>
      </c>
      <c r="G752" s="53">
        <f t="shared" si="127"/>
        <v>2708573.7899999986</v>
      </c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3:30" ht="15.75" x14ac:dyDescent="0.25">
      <c r="C753" s="10" t="s">
        <v>736</v>
      </c>
      <c r="D753" s="34">
        <f>SUM(E734+E733+E732+E736+E735)</f>
        <v>252955</v>
      </c>
      <c r="E753" s="52">
        <f>E737+E738</f>
        <v>99975</v>
      </c>
      <c r="F753" s="66"/>
      <c r="G753" s="54">
        <f t="shared" si="127"/>
        <v>352930</v>
      </c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3:30" ht="15.75" x14ac:dyDescent="0.25">
      <c r="C754" s="10" t="s">
        <v>720</v>
      </c>
      <c r="D754" s="33">
        <f>SUM(D749:D753)</f>
        <v>25493754.759999998</v>
      </c>
      <c r="E754" s="9">
        <f>SUM(E749:E753)</f>
        <v>773080.52999999991</v>
      </c>
      <c r="F754" s="65">
        <f>SUM(F749:F753)</f>
        <v>47725.1</v>
      </c>
      <c r="G754" s="9">
        <f>SUM(G749:G753)</f>
        <v>26219110.190000001</v>
      </c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3:30" ht="15.75" x14ac:dyDescent="0.25">
      <c r="C755" s="10"/>
      <c r="D755" s="33"/>
      <c r="E755" s="9"/>
      <c r="F755" s="65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3:30" ht="15.75" x14ac:dyDescent="0.25">
      <c r="C756" s="10"/>
      <c r="D756" s="33"/>
      <c r="E756" s="9"/>
      <c r="F756" s="65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3:30" ht="15.75" x14ac:dyDescent="0.25">
      <c r="C757" s="10"/>
      <c r="D757" s="33"/>
      <c r="E757" s="9"/>
      <c r="F757" s="65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3:30" ht="15.75" x14ac:dyDescent="0.25">
      <c r="C758" s="11" t="s">
        <v>796</v>
      </c>
      <c r="D758" s="33"/>
      <c r="E758" s="9"/>
      <c r="F758" s="65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3:30" ht="15.75" x14ac:dyDescent="0.25">
      <c r="C759" s="67" t="s">
        <v>718</v>
      </c>
      <c r="D759" s="67" t="s">
        <v>793</v>
      </c>
      <c r="E759" s="68" t="s">
        <v>797</v>
      </c>
      <c r="F759" s="70" t="s">
        <v>800</v>
      </c>
      <c r="G759" s="68" t="s">
        <v>795</v>
      </c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3:30" ht="15.75" x14ac:dyDescent="0.25">
      <c r="C760" s="10" t="s">
        <v>405</v>
      </c>
      <c r="D760" s="33">
        <v>0</v>
      </c>
      <c r="E760" s="2">
        <v>0</v>
      </c>
      <c r="F760" s="65"/>
      <c r="G760" s="53">
        <f>D760+E760-F760</f>
        <v>0</v>
      </c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3:30" ht="15.75" x14ac:dyDescent="0.25">
      <c r="C761" s="10" t="s">
        <v>768</v>
      </c>
      <c r="D761" s="33">
        <v>0</v>
      </c>
      <c r="E761" s="2">
        <v>0</v>
      </c>
      <c r="F761" s="65"/>
      <c r="G761" s="53">
        <f t="shared" ref="G761:G764" si="128">D761+E761-F761</f>
        <v>0</v>
      </c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3:30" ht="15.75" x14ac:dyDescent="0.25">
      <c r="C762" s="10" t="s">
        <v>719</v>
      </c>
      <c r="D762" s="33">
        <f>W433</f>
        <v>8867707.4695749935</v>
      </c>
      <c r="E762" s="2">
        <f>Y433</f>
        <v>687503.28832777799</v>
      </c>
      <c r="F762" s="65"/>
      <c r="G762" s="53">
        <f t="shared" si="128"/>
        <v>9555210.7579027712</v>
      </c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3:30" ht="15.75" x14ac:dyDescent="0.25">
      <c r="C763" s="10" t="s">
        <v>721</v>
      </c>
      <c r="D763" s="42">
        <f>W724</f>
        <v>1433791.4022948402</v>
      </c>
      <c r="E763" s="2">
        <f>Y724</f>
        <v>112156.41480238097</v>
      </c>
      <c r="F763" s="65">
        <f>Z475+Z520+Z450</f>
        <v>47725.1</v>
      </c>
      <c r="G763" s="53">
        <f t="shared" si="128"/>
        <v>1498222.7170972212</v>
      </c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3:30" ht="15.75" x14ac:dyDescent="0.25">
      <c r="C764" s="10" t="s">
        <v>736</v>
      </c>
      <c r="D764" s="34">
        <f>W740</f>
        <v>59975.144047619098</v>
      </c>
      <c r="E764" s="52">
        <f>Y740</f>
        <v>33272.405952380948</v>
      </c>
      <c r="F764" s="66"/>
      <c r="G764" s="54">
        <f t="shared" si="128"/>
        <v>93247.550000000047</v>
      </c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3:30" ht="15.75" x14ac:dyDescent="0.25">
      <c r="C765" s="10"/>
      <c r="D765" s="33">
        <f>SUM(D760:D764)</f>
        <v>10361474.015917454</v>
      </c>
      <c r="E765" s="33">
        <f t="shared" ref="E765" si="129">SUM(E760:E764)</f>
        <v>832932.10908253992</v>
      </c>
      <c r="F765" s="65">
        <f>SUM(F760:F764)</f>
        <v>47725.1</v>
      </c>
      <c r="G765" s="33">
        <f>SUM(G760:G764)</f>
        <v>11146681.024999993</v>
      </c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3:30" ht="15.75" x14ac:dyDescent="0.25">
      <c r="C766" s="10"/>
      <c r="D766" s="33"/>
      <c r="E766" s="9"/>
      <c r="F766" s="9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3:30" ht="15.75" x14ac:dyDescent="0.25">
      <c r="C767" s="10" t="s">
        <v>798</v>
      </c>
      <c r="D767" s="87">
        <f>G754-G765</f>
        <v>15072429.165000008</v>
      </c>
      <c r="E767" s="9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3:30" ht="15.75" x14ac:dyDescent="0.25">
      <c r="C768" s="10"/>
      <c r="D768" s="33"/>
      <c r="E768" s="9"/>
      <c r="F768" s="9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3:30" ht="15.75" x14ac:dyDescent="0.25">
      <c r="C769" s="10"/>
      <c r="D769" s="33"/>
      <c r="E769" s="1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3:30" ht="15.75" x14ac:dyDescent="0.25">
      <c r="C770" s="10"/>
      <c r="D770" s="33"/>
      <c r="E770" s="1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3:30" ht="15.75" x14ac:dyDescent="0.25">
      <c r="C771" s="12"/>
      <c r="D771" s="12"/>
      <c r="E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</sheetData>
  <autoFilter ref="A9:AI433"/>
  <conditionalFormatting sqref="X434:AA435 X2:AA2 X6:AA7 X741:AA742 X1 Z1:AA1 X436:X645 X725:X739 V724:X724 X744:AA1048576 X9:AA423 X647:X723 Y436:AA739 AB436:AD723 X425:AA432">
    <cfRule type="cellIs" dxfId="10" priority="17" operator="lessThan">
      <formula>0</formula>
    </cfRule>
  </conditionalFormatting>
  <conditionalFormatting sqref="X646">
    <cfRule type="cellIs" dxfId="9" priority="15" operator="lessThan">
      <formula>0</formula>
    </cfRule>
  </conditionalFormatting>
  <conditionalFormatting sqref="X3:AA5">
    <cfRule type="cellIs" dxfId="8" priority="14" operator="lessThan">
      <formula>0</formula>
    </cfRule>
  </conditionalFormatting>
  <conditionalFormatting sqref="X8:AA8">
    <cfRule type="cellIs" dxfId="7" priority="13" operator="lessThan">
      <formula>0</formula>
    </cfRule>
  </conditionalFormatting>
  <conditionalFormatting sqref="X424:AA424">
    <cfRule type="cellIs" dxfId="6" priority="11" operator="lessThan">
      <formula>0</formula>
    </cfRule>
  </conditionalFormatting>
  <conditionalFormatting sqref="AB2:AD2 AB6:AD7 AB741:AD742 AC1:AD1 AB9:AD9 AB744:AD1048576 AB724:AD731 AC10:AD19 AC20:AC423 AB434:AD435 AC732:AD739 AD20:AD432 AC425:AC432">
    <cfRule type="cellIs" dxfId="5" priority="10" operator="lessThan">
      <formula>0</formula>
    </cfRule>
  </conditionalFormatting>
  <conditionalFormatting sqref="AB3:AD5">
    <cfRule type="cellIs" dxfId="4" priority="9" operator="lessThan">
      <formula>0</formula>
    </cfRule>
  </conditionalFormatting>
  <conditionalFormatting sqref="AB8:AD8">
    <cfRule type="cellIs" dxfId="3" priority="8" operator="lessThan">
      <formula>0</formula>
    </cfRule>
  </conditionalFormatting>
  <conditionalFormatting sqref="AC424">
    <cfRule type="cellIs" dxfId="2" priority="7" operator="lessThan">
      <formula>0</formula>
    </cfRule>
  </conditionalFormatting>
  <conditionalFormatting sqref="AB10:AB432">
    <cfRule type="cellIs" dxfId="1" priority="3" operator="lessThan">
      <formula>0</formula>
    </cfRule>
  </conditionalFormatting>
  <conditionalFormatting sqref="AB732:AB739">
    <cfRule type="cellIs" dxfId="0" priority="1" operator="lessThan">
      <formula>0</formula>
    </cfRule>
  </conditionalFormatting>
  <pageMargins left="0.7" right="0.7" top="0.75" bottom="0.75" header="0.3" footer="0.3"/>
  <pageSetup scale="2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2"/>
  <sheetViews>
    <sheetView workbookViewId="0">
      <selection activeCell="C33" sqref="C33"/>
    </sheetView>
  </sheetViews>
  <sheetFormatPr defaultRowHeight="15" x14ac:dyDescent="0.25"/>
  <cols>
    <col min="3" max="3" width="46" bestFit="1" customWidth="1"/>
    <col min="5" max="5" width="12.5703125" bestFit="1" customWidth="1"/>
  </cols>
  <sheetData>
    <row r="3" spans="2:5" ht="16.5" x14ac:dyDescent="0.3">
      <c r="B3" s="71">
        <v>1</v>
      </c>
      <c r="C3" t="s">
        <v>801</v>
      </c>
      <c r="D3" s="71"/>
      <c r="E3" s="44">
        <v>5903.03</v>
      </c>
    </row>
    <row r="4" spans="2:5" ht="16.5" x14ac:dyDescent="0.3">
      <c r="B4" s="71">
        <v>2</v>
      </c>
      <c r="C4" t="s">
        <v>802</v>
      </c>
      <c r="D4" s="71"/>
      <c r="E4" s="44">
        <v>3825</v>
      </c>
    </row>
    <row r="5" spans="2:5" ht="16.5" x14ac:dyDescent="0.3">
      <c r="B5" s="71">
        <v>3</v>
      </c>
      <c r="C5" t="s">
        <v>803</v>
      </c>
      <c r="D5" s="71"/>
      <c r="E5" s="52">
        <v>77564.62</v>
      </c>
    </row>
    <row r="6" spans="2:5" ht="16.5" x14ac:dyDescent="0.3">
      <c r="B6" s="71"/>
      <c r="C6" s="72" t="s">
        <v>804</v>
      </c>
      <c r="D6" s="71"/>
      <c r="E6" s="73">
        <f>E3+E4+E5</f>
        <v>87292.65</v>
      </c>
    </row>
    <row r="7" spans="2:5" ht="16.5" x14ac:dyDescent="0.3">
      <c r="B7" s="71">
        <v>4</v>
      </c>
      <c r="C7" t="s">
        <v>805</v>
      </c>
      <c r="D7" s="71"/>
      <c r="E7" s="44">
        <v>54149.37</v>
      </c>
    </row>
    <row r="8" spans="2:5" ht="16.5" x14ac:dyDescent="0.3">
      <c r="B8" s="71">
        <v>5</v>
      </c>
      <c r="C8" t="s">
        <v>806</v>
      </c>
      <c r="D8" s="71"/>
      <c r="E8" s="44">
        <v>99130</v>
      </c>
    </row>
    <row r="9" spans="2:5" ht="16.5" x14ac:dyDescent="0.3">
      <c r="B9" s="71">
        <v>6</v>
      </c>
      <c r="C9" t="s">
        <v>782</v>
      </c>
      <c r="D9" s="71"/>
      <c r="E9" s="52">
        <v>284415.07</v>
      </c>
    </row>
    <row r="10" spans="2:5" ht="16.5" x14ac:dyDescent="0.3">
      <c r="B10" s="71"/>
      <c r="C10" s="72" t="s">
        <v>807</v>
      </c>
      <c r="D10" s="71"/>
      <c r="E10" s="73">
        <f>E7+E8+E9</f>
        <v>437694.44</v>
      </c>
    </row>
    <row r="11" spans="2:5" ht="16.5" x14ac:dyDescent="0.3">
      <c r="B11" s="71">
        <v>7</v>
      </c>
      <c r="C11" t="s">
        <v>808</v>
      </c>
      <c r="D11" s="71"/>
      <c r="E11" s="44">
        <v>129350.6</v>
      </c>
    </row>
    <row r="12" spans="2:5" ht="16.5" x14ac:dyDescent="0.3">
      <c r="B12" s="71">
        <v>8</v>
      </c>
      <c r="C12" t="s">
        <v>809</v>
      </c>
      <c r="D12" s="71"/>
      <c r="E12" s="44">
        <v>10070</v>
      </c>
    </row>
    <row r="13" spans="2:5" ht="16.5" x14ac:dyDescent="0.3">
      <c r="B13" s="71">
        <v>9</v>
      </c>
      <c r="C13" t="s">
        <v>810</v>
      </c>
      <c r="D13" s="71"/>
      <c r="E13" s="52">
        <v>8697.5</v>
      </c>
    </row>
    <row r="14" spans="2:5" ht="16.5" x14ac:dyDescent="0.3">
      <c r="B14" s="74"/>
      <c r="C14" s="75" t="s">
        <v>811</v>
      </c>
      <c r="D14" s="74"/>
      <c r="E14" s="76">
        <f>SUM(E11:E13)</f>
        <v>148118.1</v>
      </c>
    </row>
    <row r="15" spans="2:5" ht="16.5" x14ac:dyDescent="0.3">
      <c r="B15" s="71">
        <v>10</v>
      </c>
      <c r="C15" t="s">
        <v>812</v>
      </c>
      <c r="D15" s="71"/>
      <c r="E15" s="44">
        <v>52400</v>
      </c>
    </row>
    <row r="16" spans="2:5" ht="16.5" x14ac:dyDescent="0.3">
      <c r="B16" s="71">
        <v>11</v>
      </c>
      <c r="C16" t="s">
        <v>813</v>
      </c>
      <c r="D16" s="71"/>
      <c r="E16" s="52">
        <v>47575</v>
      </c>
    </row>
    <row r="17" spans="2:5" ht="16.5" x14ac:dyDescent="0.3">
      <c r="B17" s="71"/>
      <c r="C17" s="77" t="s">
        <v>814</v>
      </c>
      <c r="D17" s="71"/>
      <c r="E17" s="78">
        <f>SUM(E15:E16)</f>
        <v>99975</v>
      </c>
    </row>
    <row r="18" spans="2:5" ht="16.5" x14ac:dyDescent="0.3">
      <c r="B18" s="71"/>
      <c r="C18" s="79"/>
      <c r="D18" s="71"/>
      <c r="E18" s="80"/>
    </row>
    <row r="19" spans="2:5" ht="16.5" x14ac:dyDescent="0.3">
      <c r="B19" s="81"/>
      <c r="C19" s="81"/>
      <c r="D19" s="81"/>
      <c r="E19" s="82"/>
    </row>
    <row r="20" spans="2:5" ht="16.5" x14ac:dyDescent="0.3">
      <c r="B20" s="81"/>
      <c r="C20" s="84" t="s">
        <v>815</v>
      </c>
      <c r="D20" s="81"/>
      <c r="E20" s="85">
        <f>E6+E10+E14+E17</f>
        <v>773080.19</v>
      </c>
    </row>
    <row r="21" spans="2:5" x14ac:dyDescent="0.25">
      <c r="B21" s="83"/>
      <c r="C21" s="83"/>
      <c r="D21" s="83"/>
      <c r="E21" s="83"/>
    </row>
    <row r="22" spans="2:5" x14ac:dyDescent="0.25">
      <c r="B22" s="83"/>
      <c r="C22" s="83"/>
      <c r="D22" s="83"/>
      <c r="E22" s="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5"/>
  <sheetViews>
    <sheetView workbookViewId="0">
      <selection activeCell="F10" sqref="F10"/>
    </sheetView>
  </sheetViews>
  <sheetFormatPr defaultRowHeight="15" x14ac:dyDescent="0.25"/>
  <cols>
    <col min="4" max="4" width="30.7109375" bestFit="1" customWidth="1"/>
    <col min="6" max="6" width="11.5703125" bestFit="1" customWidth="1"/>
  </cols>
  <sheetData>
    <row r="3" spans="3:6" ht="16.5" x14ac:dyDescent="0.3">
      <c r="C3" s="86">
        <v>1</v>
      </c>
      <c r="D3" t="s">
        <v>434</v>
      </c>
      <c r="E3" s="74"/>
      <c r="F3" s="44">
        <v>18875.099999999999</v>
      </c>
    </row>
    <row r="4" spans="3:6" ht="16.5" x14ac:dyDescent="0.3">
      <c r="C4" s="86">
        <v>2</v>
      </c>
      <c r="D4" t="s">
        <v>477</v>
      </c>
      <c r="E4" s="74"/>
      <c r="F4" s="44">
        <v>2850</v>
      </c>
    </row>
    <row r="5" spans="3:6" ht="16.5" x14ac:dyDescent="0.3">
      <c r="C5" s="86">
        <v>3</v>
      </c>
      <c r="D5" t="s">
        <v>539</v>
      </c>
      <c r="E5" s="74"/>
      <c r="F5" s="44">
        <v>26000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3"/>
  <sheetViews>
    <sheetView topLeftCell="B40" workbookViewId="0">
      <selection activeCell="E65" sqref="E65"/>
    </sheetView>
  </sheetViews>
  <sheetFormatPr defaultRowHeight="15" x14ac:dyDescent="0.25"/>
  <cols>
    <col min="2" max="2" width="15.85546875" customWidth="1"/>
    <col min="3" max="3" width="60.28515625" customWidth="1"/>
    <col min="4" max="4" width="3.7109375" customWidth="1"/>
    <col min="5" max="5" width="24.28515625" customWidth="1"/>
  </cols>
  <sheetData>
    <row r="3" spans="2:5" ht="16.5" x14ac:dyDescent="0.3">
      <c r="B3" s="71"/>
      <c r="C3" t="s">
        <v>801</v>
      </c>
      <c r="D3" s="71"/>
      <c r="E3" s="44">
        <v>1534049.61</v>
      </c>
    </row>
    <row r="4" spans="2:5" ht="16.5" x14ac:dyDescent="0.3">
      <c r="B4" s="71"/>
      <c r="C4" t="s">
        <v>803</v>
      </c>
      <c r="D4" s="71"/>
      <c r="E4" s="52">
        <v>180136.3</v>
      </c>
    </row>
    <row r="5" spans="2:5" ht="16.5" x14ac:dyDescent="0.3">
      <c r="B5" s="71"/>
      <c r="C5" s="72" t="s">
        <v>804</v>
      </c>
      <c r="D5" s="71"/>
      <c r="E5" s="73">
        <f>SUM(E3:E4)</f>
        <v>1714185.9100000001</v>
      </c>
    </row>
    <row r="6" spans="2:5" ht="16.5" x14ac:dyDescent="0.3">
      <c r="B6" s="71"/>
      <c r="C6" t="s">
        <v>820</v>
      </c>
      <c r="D6" s="71"/>
      <c r="E6" s="44">
        <v>56570</v>
      </c>
    </row>
    <row r="7" spans="2:5" ht="16.5" x14ac:dyDescent="0.3">
      <c r="B7" s="71"/>
      <c r="C7" t="s">
        <v>834</v>
      </c>
      <c r="D7" s="71"/>
      <c r="E7" s="44">
        <v>79528.160000000003</v>
      </c>
    </row>
    <row r="8" spans="2:5" ht="16.5" x14ac:dyDescent="0.3">
      <c r="B8" s="71"/>
      <c r="C8" s="1" t="s">
        <v>940</v>
      </c>
      <c r="D8" s="71"/>
      <c r="E8" s="44">
        <v>12776.46</v>
      </c>
    </row>
    <row r="9" spans="2:5" ht="16.5" x14ac:dyDescent="0.3">
      <c r="B9" s="71"/>
      <c r="C9" s="1" t="s">
        <v>944</v>
      </c>
      <c r="D9" s="71"/>
      <c r="E9" s="44">
        <v>1348.32</v>
      </c>
    </row>
    <row r="10" spans="2:5" ht="16.5" x14ac:dyDescent="0.3">
      <c r="B10" s="71"/>
      <c r="C10" s="1" t="s">
        <v>946</v>
      </c>
      <c r="D10" s="71"/>
      <c r="E10" s="44">
        <v>3150</v>
      </c>
    </row>
    <row r="11" spans="2:5" ht="16.5" x14ac:dyDescent="0.3">
      <c r="B11" s="71"/>
      <c r="C11" s="1" t="s">
        <v>942</v>
      </c>
      <c r="D11" s="71"/>
      <c r="E11" s="44">
        <v>5771.09</v>
      </c>
    </row>
    <row r="12" spans="2:5" ht="16.5" x14ac:dyDescent="0.3">
      <c r="B12" s="71"/>
      <c r="C12" t="s">
        <v>938</v>
      </c>
      <c r="D12" s="71"/>
      <c r="E12" s="44">
        <v>36405.339999999997</v>
      </c>
    </row>
    <row r="13" spans="2:5" ht="16.5" x14ac:dyDescent="0.3">
      <c r="B13" s="71"/>
      <c r="C13" t="s">
        <v>821</v>
      </c>
      <c r="D13" s="71"/>
      <c r="E13" s="52">
        <v>33242.800000000003</v>
      </c>
    </row>
    <row r="14" spans="2:5" ht="16.5" x14ac:dyDescent="0.3">
      <c r="B14" s="71"/>
      <c r="C14" s="72" t="s">
        <v>807</v>
      </c>
      <c r="D14" s="71"/>
      <c r="E14" s="73">
        <f>SUM(E6:E13)</f>
        <v>228792.16999999998</v>
      </c>
    </row>
    <row r="15" spans="2:5" ht="16.5" x14ac:dyDescent="0.3">
      <c r="B15" s="71"/>
      <c r="C15" s="88" t="s">
        <v>818</v>
      </c>
      <c r="D15" s="71"/>
      <c r="E15" s="44">
        <v>6600.11</v>
      </c>
    </row>
    <row r="16" spans="2:5" ht="16.5" x14ac:dyDescent="0.3">
      <c r="B16" s="71"/>
      <c r="C16" t="s">
        <v>822</v>
      </c>
      <c r="D16" s="71"/>
      <c r="E16" s="44">
        <v>2507.2199999999998</v>
      </c>
    </row>
    <row r="17" spans="2:5" ht="16.5" x14ac:dyDescent="0.3">
      <c r="B17" s="71"/>
      <c r="C17" t="s">
        <v>823</v>
      </c>
      <c r="D17" s="71"/>
      <c r="E17" s="44">
        <v>830.46</v>
      </c>
    </row>
    <row r="18" spans="2:5" ht="16.5" x14ac:dyDescent="0.3">
      <c r="B18" s="71"/>
      <c r="C18" t="s">
        <v>824</v>
      </c>
      <c r="D18" s="71"/>
      <c r="E18" s="44">
        <v>1109.6400000000001</v>
      </c>
    </row>
    <row r="19" spans="2:5" ht="16.5" x14ac:dyDescent="0.3">
      <c r="B19" s="71"/>
      <c r="C19" t="s">
        <v>865</v>
      </c>
      <c r="D19" s="71"/>
      <c r="E19" s="44">
        <v>3041.01</v>
      </c>
    </row>
    <row r="20" spans="2:5" ht="16.5" x14ac:dyDescent="0.3">
      <c r="B20" s="71"/>
      <c r="C20" t="s">
        <v>825</v>
      </c>
      <c r="D20" s="71"/>
      <c r="E20" s="44">
        <v>479.61</v>
      </c>
    </row>
    <row r="21" spans="2:5" ht="16.5" x14ac:dyDescent="0.3">
      <c r="B21" s="71"/>
      <c r="C21" t="s">
        <v>866</v>
      </c>
      <c r="D21" s="71"/>
      <c r="E21" s="44">
        <v>2360</v>
      </c>
    </row>
    <row r="22" spans="2:5" ht="16.5" x14ac:dyDescent="0.3">
      <c r="B22" s="71"/>
      <c r="C22" t="s">
        <v>867</v>
      </c>
      <c r="D22" s="71"/>
      <c r="E22" s="44">
        <v>1384</v>
      </c>
    </row>
    <row r="23" spans="2:5" ht="16.5" x14ac:dyDescent="0.3">
      <c r="B23" s="71"/>
      <c r="C23" t="s">
        <v>868</v>
      </c>
      <c r="D23" s="71"/>
      <c r="E23" s="44">
        <v>696</v>
      </c>
    </row>
    <row r="24" spans="2:5" ht="16.5" x14ac:dyDescent="0.3">
      <c r="B24" s="71"/>
      <c r="C24" t="s">
        <v>863</v>
      </c>
      <c r="D24" s="71"/>
      <c r="E24" s="44">
        <v>1932</v>
      </c>
    </row>
    <row r="25" spans="2:5" ht="16.5" x14ac:dyDescent="0.3">
      <c r="B25" s="71"/>
      <c r="C25" t="s">
        <v>869</v>
      </c>
      <c r="D25" s="71"/>
      <c r="E25" s="44">
        <v>1950.2</v>
      </c>
    </row>
    <row r="26" spans="2:5" ht="16.5" x14ac:dyDescent="0.3">
      <c r="B26" s="71"/>
      <c r="C26" t="s">
        <v>870</v>
      </c>
      <c r="D26" s="71"/>
      <c r="E26" s="44">
        <v>1197.92</v>
      </c>
    </row>
    <row r="27" spans="2:5" ht="16.5" x14ac:dyDescent="0.3">
      <c r="B27" s="71"/>
      <c r="C27" t="s">
        <v>871</v>
      </c>
      <c r="D27" s="71"/>
      <c r="E27" s="44">
        <v>25</v>
      </c>
    </row>
    <row r="28" spans="2:5" ht="16.5" x14ac:dyDescent="0.3">
      <c r="B28" s="71"/>
      <c r="C28" t="s">
        <v>826</v>
      </c>
      <c r="D28" s="71"/>
      <c r="E28" s="44">
        <v>401</v>
      </c>
    </row>
    <row r="29" spans="2:5" ht="16.5" x14ac:dyDescent="0.3">
      <c r="B29" s="71"/>
      <c r="C29" t="s">
        <v>827</v>
      </c>
      <c r="D29" s="71"/>
      <c r="E29" s="44">
        <v>123216</v>
      </c>
    </row>
    <row r="30" spans="2:5" ht="16.5" x14ac:dyDescent="0.3">
      <c r="B30" s="71"/>
      <c r="C30" t="s">
        <v>878</v>
      </c>
      <c r="D30" s="71"/>
      <c r="E30" s="44">
        <v>5960</v>
      </c>
    </row>
    <row r="31" spans="2:5" ht="16.5" x14ac:dyDescent="0.3">
      <c r="B31" s="71"/>
      <c r="C31" t="s">
        <v>828</v>
      </c>
      <c r="D31" s="71"/>
      <c r="E31" s="44">
        <v>21200</v>
      </c>
    </row>
    <row r="32" spans="2:5" ht="16.5" x14ac:dyDescent="0.3">
      <c r="B32" s="71"/>
      <c r="C32" s="1" t="s">
        <v>882</v>
      </c>
      <c r="D32" s="71"/>
      <c r="E32" s="44">
        <v>6664</v>
      </c>
    </row>
    <row r="33" spans="2:5" ht="16.5" x14ac:dyDescent="0.3">
      <c r="B33" s="71"/>
      <c r="C33" s="1" t="s">
        <v>886</v>
      </c>
      <c r="D33" s="71"/>
      <c r="E33" s="44">
        <v>2312</v>
      </c>
    </row>
    <row r="34" spans="2:5" ht="16.5" x14ac:dyDescent="0.3">
      <c r="B34" s="71"/>
      <c r="C34" s="1" t="s">
        <v>885</v>
      </c>
      <c r="D34" s="71"/>
      <c r="E34" s="44">
        <v>200</v>
      </c>
    </row>
    <row r="35" spans="2:5" ht="16.5" x14ac:dyDescent="0.3">
      <c r="B35" s="71"/>
      <c r="C35" s="1" t="s">
        <v>887</v>
      </c>
      <c r="D35" s="71"/>
      <c r="E35" s="44">
        <v>274</v>
      </c>
    </row>
    <row r="36" spans="2:5" ht="16.5" x14ac:dyDescent="0.3">
      <c r="B36" s="71"/>
      <c r="C36" t="s">
        <v>888</v>
      </c>
      <c r="D36" s="71"/>
      <c r="E36" s="44">
        <v>2389.4</v>
      </c>
    </row>
    <row r="37" spans="2:5" ht="16.5" x14ac:dyDescent="0.3">
      <c r="B37" s="71"/>
      <c r="C37" s="1" t="s">
        <v>890</v>
      </c>
      <c r="D37" s="71"/>
      <c r="E37" s="44">
        <v>50932</v>
      </c>
    </row>
    <row r="38" spans="2:5" ht="16.5" x14ac:dyDescent="0.3">
      <c r="B38" s="71"/>
      <c r="C38" s="1" t="s">
        <v>892</v>
      </c>
      <c r="D38" s="71"/>
      <c r="E38" s="44">
        <v>18428</v>
      </c>
    </row>
    <row r="39" spans="2:5" ht="16.5" x14ac:dyDescent="0.3">
      <c r="B39" s="71"/>
      <c r="C39" s="1" t="s">
        <v>894</v>
      </c>
      <c r="D39" s="71"/>
      <c r="E39" s="44">
        <v>1700</v>
      </c>
    </row>
    <row r="40" spans="2:5" ht="16.5" x14ac:dyDescent="0.3">
      <c r="B40" s="71"/>
      <c r="C40" s="1" t="s">
        <v>895</v>
      </c>
      <c r="D40" s="71"/>
      <c r="E40" s="44">
        <v>2380</v>
      </c>
    </row>
    <row r="41" spans="2:5" ht="16.5" x14ac:dyDescent="0.3">
      <c r="B41" s="71"/>
      <c r="C41" s="1" t="s">
        <v>872</v>
      </c>
      <c r="D41" s="71"/>
      <c r="E41" s="44">
        <v>44</v>
      </c>
    </row>
    <row r="42" spans="2:5" ht="16.5" x14ac:dyDescent="0.3">
      <c r="B42" s="71"/>
      <c r="C42" s="1" t="s">
        <v>897</v>
      </c>
      <c r="D42" s="71"/>
      <c r="E42" s="44">
        <v>188</v>
      </c>
    </row>
    <row r="43" spans="2:5" ht="16.5" x14ac:dyDescent="0.3">
      <c r="B43" s="71"/>
      <c r="C43" t="s">
        <v>899</v>
      </c>
      <c r="D43" s="71"/>
      <c r="E43" s="44">
        <v>870</v>
      </c>
    </row>
    <row r="44" spans="2:5" ht="16.5" x14ac:dyDescent="0.3">
      <c r="B44" s="71"/>
      <c r="C44" s="1" t="s">
        <v>902</v>
      </c>
      <c r="D44" s="71"/>
      <c r="E44" s="44">
        <v>56924</v>
      </c>
    </row>
    <row r="45" spans="2:5" ht="16.5" x14ac:dyDescent="0.3">
      <c r="B45" s="71"/>
      <c r="C45" s="1" t="s">
        <v>903</v>
      </c>
      <c r="D45" s="71"/>
      <c r="E45" s="44">
        <v>20596</v>
      </c>
    </row>
    <row r="46" spans="2:5" ht="16.5" x14ac:dyDescent="0.3">
      <c r="B46" s="71"/>
      <c r="C46" s="1" t="s">
        <v>904</v>
      </c>
      <c r="D46" s="71"/>
      <c r="E46" s="44">
        <v>1900</v>
      </c>
    </row>
    <row r="47" spans="2:5" ht="16.5" x14ac:dyDescent="0.3">
      <c r="B47" s="71"/>
      <c r="C47" s="1" t="s">
        <v>905</v>
      </c>
      <c r="D47" s="71"/>
      <c r="E47" s="44">
        <v>2660</v>
      </c>
    </row>
    <row r="48" spans="2:5" ht="16.5" x14ac:dyDescent="0.3">
      <c r="B48" s="71"/>
      <c r="C48" s="1" t="s">
        <v>924</v>
      </c>
      <c r="D48" s="71"/>
      <c r="E48" s="44">
        <v>862</v>
      </c>
    </row>
    <row r="49" spans="2:5" ht="16.5" x14ac:dyDescent="0.3">
      <c r="B49" s="71"/>
      <c r="C49" s="1" t="s">
        <v>926</v>
      </c>
      <c r="D49" s="71"/>
      <c r="E49" s="44">
        <v>2163.14</v>
      </c>
    </row>
    <row r="50" spans="2:5" ht="16.5" x14ac:dyDescent="0.3">
      <c r="B50" s="71"/>
      <c r="C50" s="1" t="s">
        <v>928</v>
      </c>
      <c r="D50" s="71"/>
      <c r="E50" s="44">
        <v>392</v>
      </c>
    </row>
    <row r="51" spans="2:5" ht="16.5" x14ac:dyDescent="0.3">
      <c r="B51" s="71"/>
      <c r="C51" s="1" t="s">
        <v>930</v>
      </c>
      <c r="D51" s="71"/>
      <c r="E51" s="44">
        <v>1740</v>
      </c>
    </row>
    <row r="52" spans="2:5" ht="16.5" x14ac:dyDescent="0.3">
      <c r="B52" s="71"/>
      <c r="C52" s="1" t="s">
        <v>933</v>
      </c>
      <c r="D52" s="71"/>
      <c r="E52" s="44">
        <v>1263</v>
      </c>
    </row>
    <row r="53" spans="2:5" ht="16.5" x14ac:dyDescent="0.3">
      <c r="B53" s="71"/>
      <c r="C53" s="1" t="s">
        <v>934</v>
      </c>
      <c r="D53" s="71"/>
      <c r="E53" s="44">
        <v>2266.11</v>
      </c>
    </row>
    <row r="54" spans="2:5" ht="16.5" x14ac:dyDescent="0.3">
      <c r="B54" s="71"/>
      <c r="C54" s="1" t="s">
        <v>936</v>
      </c>
      <c r="D54" s="71"/>
      <c r="E54" s="44">
        <v>4797</v>
      </c>
    </row>
    <row r="55" spans="2:5" ht="16.5" x14ac:dyDescent="0.3">
      <c r="B55" s="71"/>
      <c r="C55" t="s">
        <v>908</v>
      </c>
      <c r="D55" s="71"/>
      <c r="E55" s="44">
        <v>2780</v>
      </c>
    </row>
    <row r="56" spans="2:5" ht="16.5" x14ac:dyDescent="0.3">
      <c r="B56" s="71"/>
      <c r="C56" t="s">
        <v>911</v>
      </c>
      <c r="D56" s="71"/>
      <c r="E56" s="44">
        <v>23834</v>
      </c>
    </row>
    <row r="57" spans="2:5" ht="16.5" x14ac:dyDescent="0.3">
      <c r="B57" s="71"/>
      <c r="C57" t="s">
        <v>912</v>
      </c>
      <c r="D57" s="71"/>
      <c r="E57" s="44">
        <v>2050</v>
      </c>
    </row>
    <row r="58" spans="2:5" ht="16.5" x14ac:dyDescent="0.3">
      <c r="B58" s="71"/>
      <c r="C58" t="s">
        <v>913</v>
      </c>
      <c r="D58" s="71"/>
      <c r="E58" s="44">
        <v>290</v>
      </c>
    </row>
    <row r="59" spans="2:5" ht="16.5" x14ac:dyDescent="0.3">
      <c r="B59" s="71"/>
      <c r="C59" t="s">
        <v>918</v>
      </c>
      <c r="D59" s="71"/>
      <c r="E59" s="44">
        <v>2739</v>
      </c>
    </row>
    <row r="60" spans="2:5" ht="16.5" x14ac:dyDescent="0.3">
      <c r="B60" s="71"/>
      <c r="C60" s="1" t="s">
        <v>919</v>
      </c>
      <c r="D60" s="71"/>
      <c r="E60" s="44">
        <v>7182.07</v>
      </c>
    </row>
    <row r="61" spans="2:5" ht="16.5" x14ac:dyDescent="0.3">
      <c r="B61" s="71"/>
      <c r="C61" t="s">
        <v>830</v>
      </c>
      <c r="D61" s="71"/>
      <c r="E61" s="44">
        <v>224.55</v>
      </c>
    </row>
    <row r="62" spans="2:5" ht="16.5" x14ac:dyDescent="0.3">
      <c r="B62" s="71"/>
      <c r="C62" t="s">
        <v>819</v>
      </c>
      <c r="D62" s="71"/>
      <c r="E62" s="44">
        <v>7660.64</v>
      </c>
    </row>
    <row r="63" spans="2:5" ht="16.5" x14ac:dyDescent="0.3">
      <c r="B63" s="71"/>
      <c r="C63" t="s">
        <v>829</v>
      </c>
      <c r="D63" s="71"/>
      <c r="E63" s="44">
        <v>1055.58</v>
      </c>
    </row>
    <row r="64" spans="2:5" ht="16.5" x14ac:dyDescent="0.3">
      <c r="B64" s="71"/>
      <c r="C64" t="s">
        <v>948</v>
      </c>
      <c r="D64" s="71"/>
      <c r="E64" s="44">
        <v>4057.68</v>
      </c>
    </row>
    <row r="65" spans="2:5" ht="16.5" x14ac:dyDescent="0.3">
      <c r="B65" s="71"/>
      <c r="C65" t="s">
        <v>949</v>
      </c>
      <c r="D65" s="71"/>
      <c r="E65" s="44">
        <v>1323.6</v>
      </c>
    </row>
    <row r="66" spans="2:5" ht="16.5" x14ac:dyDescent="0.3">
      <c r="B66" s="71"/>
      <c r="C66" t="s">
        <v>921</v>
      </c>
      <c r="D66" s="71"/>
      <c r="E66" s="52">
        <v>2550.9899999999998</v>
      </c>
    </row>
    <row r="67" spans="2:5" ht="16.5" x14ac:dyDescent="0.3">
      <c r="B67" s="74"/>
      <c r="C67" s="75" t="s">
        <v>811</v>
      </c>
      <c r="D67" s="74"/>
      <c r="E67" s="76">
        <f>SUM(E15:E66)</f>
        <v>412582.93</v>
      </c>
    </row>
    <row r="68" spans="2:5" ht="16.5" x14ac:dyDescent="0.3">
      <c r="B68" s="71"/>
      <c r="D68" s="71"/>
      <c r="E68" s="44"/>
    </row>
    <row r="69" spans="2:5" ht="16.5" x14ac:dyDescent="0.3">
      <c r="B69" s="71"/>
      <c r="D69" s="71"/>
      <c r="E69" s="52"/>
    </row>
    <row r="70" spans="2:5" ht="16.5" x14ac:dyDescent="0.3">
      <c r="B70" s="71"/>
      <c r="C70" s="77" t="s">
        <v>814</v>
      </c>
      <c r="D70" s="71"/>
      <c r="E70" s="78">
        <f>SUM(E68:E69)</f>
        <v>0</v>
      </c>
    </row>
    <row r="71" spans="2:5" ht="16.5" x14ac:dyDescent="0.3">
      <c r="B71" s="71"/>
      <c r="C71" s="79"/>
      <c r="D71" s="71"/>
      <c r="E71" s="80"/>
    </row>
    <row r="72" spans="2:5" ht="16.5" x14ac:dyDescent="0.3">
      <c r="B72" s="81"/>
      <c r="C72" s="81"/>
      <c r="D72" s="81"/>
      <c r="E72" s="82"/>
    </row>
    <row r="73" spans="2:5" ht="16.5" x14ac:dyDescent="0.3">
      <c r="B73" s="81"/>
      <c r="C73" s="84" t="s">
        <v>815</v>
      </c>
      <c r="D73" s="81"/>
      <c r="E73" s="85">
        <f>E5+E14+E67+E70</f>
        <v>2355561.0100000002</v>
      </c>
    </row>
  </sheetData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8" sqref="F18"/>
    </sheetView>
  </sheetViews>
  <sheetFormatPr defaultRowHeight="15" x14ac:dyDescent="0.25"/>
  <cols>
    <col min="1" max="1" width="18.5703125" customWidth="1"/>
  </cols>
  <sheetData>
    <row r="1" spans="1:1" x14ac:dyDescent="0.25">
      <c r="A1" t="s">
        <v>951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0"/>
  <sheetViews>
    <sheetView workbookViewId="0">
      <selection activeCell="E31" sqref="E31"/>
    </sheetView>
  </sheetViews>
  <sheetFormatPr defaultRowHeight="15" x14ac:dyDescent="0.25"/>
  <cols>
    <col min="2" max="2" width="22.42578125" customWidth="1"/>
    <col min="3" max="3" width="45.28515625" customWidth="1"/>
    <col min="4" max="4" width="4.42578125" customWidth="1"/>
    <col min="5" max="5" width="34.140625" customWidth="1"/>
  </cols>
  <sheetData>
    <row r="3" spans="2:5" ht="16.5" x14ac:dyDescent="0.3">
      <c r="B3" s="71">
        <v>1</v>
      </c>
      <c r="C3" t="s">
        <v>801</v>
      </c>
      <c r="D3" s="71"/>
      <c r="E3" s="44">
        <v>5903.03</v>
      </c>
    </row>
    <row r="4" spans="2:5" ht="16.5" x14ac:dyDescent="0.3">
      <c r="B4" s="71">
        <v>2</v>
      </c>
      <c r="C4" t="s">
        <v>802</v>
      </c>
      <c r="D4" s="71"/>
      <c r="E4" s="44">
        <v>3825</v>
      </c>
    </row>
    <row r="5" spans="2:5" ht="16.5" x14ac:dyDescent="0.3">
      <c r="B5" s="71">
        <v>3</v>
      </c>
      <c r="C5" t="s">
        <v>803</v>
      </c>
      <c r="D5" s="71"/>
      <c r="E5" s="52">
        <v>77564.62</v>
      </c>
    </row>
    <row r="6" spans="2:5" ht="16.5" x14ac:dyDescent="0.3">
      <c r="B6" s="71"/>
      <c r="C6" s="72" t="s">
        <v>804</v>
      </c>
      <c r="D6" s="71"/>
      <c r="E6" s="73">
        <f>E3+E4+E5</f>
        <v>87292.65</v>
      </c>
    </row>
    <row r="7" spans="2:5" ht="16.5" x14ac:dyDescent="0.3">
      <c r="B7" s="71">
        <v>4</v>
      </c>
      <c r="C7" t="s">
        <v>805</v>
      </c>
      <c r="D7" s="71"/>
      <c r="E7" s="44">
        <v>54149.37</v>
      </c>
    </row>
    <row r="8" spans="2:5" ht="16.5" x14ac:dyDescent="0.3">
      <c r="B8" s="71">
        <v>5</v>
      </c>
      <c r="C8" t="s">
        <v>806</v>
      </c>
      <c r="D8" s="71"/>
      <c r="E8" s="44">
        <v>99130</v>
      </c>
    </row>
    <row r="9" spans="2:5" ht="16.5" x14ac:dyDescent="0.3">
      <c r="B9" s="71">
        <v>6</v>
      </c>
      <c r="C9" t="s">
        <v>782</v>
      </c>
      <c r="D9" s="71"/>
      <c r="E9" s="52">
        <v>284415.07</v>
      </c>
    </row>
    <row r="10" spans="2:5" ht="16.5" x14ac:dyDescent="0.3">
      <c r="B10" s="71"/>
      <c r="C10" s="72" t="s">
        <v>807</v>
      </c>
      <c r="D10" s="71"/>
      <c r="E10" s="73">
        <f>E7+E8+E9</f>
        <v>437694.44</v>
      </c>
    </row>
    <row r="11" spans="2:5" ht="16.5" x14ac:dyDescent="0.3">
      <c r="B11" s="71">
        <v>7</v>
      </c>
      <c r="C11" t="s">
        <v>808</v>
      </c>
      <c r="D11" s="71"/>
      <c r="E11" s="44">
        <v>129350.6</v>
      </c>
    </row>
    <row r="12" spans="2:5" ht="16.5" x14ac:dyDescent="0.3">
      <c r="B12" s="71">
        <v>8</v>
      </c>
      <c r="C12" t="s">
        <v>809</v>
      </c>
      <c r="D12" s="71"/>
      <c r="E12" s="44">
        <v>10070</v>
      </c>
    </row>
    <row r="13" spans="2:5" ht="16.5" x14ac:dyDescent="0.3">
      <c r="B13" s="71">
        <v>9</v>
      </c>
      <c r="C13" t="s">
        <v>810</v>
      </c>
      <c r="D13" s="71"/>
      <c r="E13" s="52">
        <v>8697.5</v>
      </c>
    </row>
    <row r="14" spans="2:5" ht="16.5" x14ac:dyDescent="0.3">
      <c r="B14" s="74"/>
      <c r="C14" s="75" t="s">
        <v>811</v>
      </c>
      <c r="D14" s="74"/>
      <c r="E14" s="76">
        <f>SUM(E11:E13)</f>
        <v>148118.1</v>
      </c>
    </row>
    <row r="15" spans="2:5" ht="16.5" x14ac:dyDescent="0.3">
      <c r="B15" s="71">
        <v>10</v>
      </c>
      <c r="C15" t="s">
        <v>812</v>
      </c>
      <c r="D15" s="71"/>
      <c r="E15" s="44">
        <v>52400</v>
      </c>
    </row>
    <row r="16" spans="2:5" ht="16.5" x14ac:dyDescent="0.3">
      <c r="B16" s="71">
        <v>11</v>
      </c>
      <c r="C16" t="s">
        <v>813</v>
      </c>
      <c r="D16" s="71"/>
      <c r="E16" s="52">
        <v>47575</v>
      </c>
    </row>
    <row r="17" spans="2:5" ht="16.5" x14ac:dyDescent="0.3">
      <c r="B17" s="71"/>
      <c r="C17" s="77" t="s">
        <v>814</v>
      </c>
      <c r="D17" s="71"/>
      <c r="E17" s="78">
        <f>SUM(E15:E16)</f>
        <v>99975</v>
      </c>
    </row>
    <row r="18" spans="2:5" ht="16.5" x14ac:dyDescent="0.3">
      <c r="B18" s="71"/>
      <c r="C18" s="79"/>
      <c r="D18" s="71"/>
      <c r="E18" s="80"/>
    </row>
    <row r="19" spans="2:5" ht="16.5" x14ac:dyDescent="0.3">
      <c r="B19" s="81"/>
      <c r="C19" s="81"/>
      <c r="D19" s="81"/>
      <c r="E19" s="82"/>
    </row>
    <row r="20" spans="2:5" ht="16.5" x14ac:dyDescent="0.3">
      <c r="B20" s="81"/>
      <c r="C20" s="84" t="s">
        <v>815</v>
      </c>
      <c r="D20" s="81"/>
      <c r="E20" s="85">
        <f>E6+E10+E14+E17</f>
        <v>773080.19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</vt:lpstr>
      <vt:lpstr> ADDITIONS 20-21</vt:lpstr>
      <vt:lpstr>DELETIONS 20-21</vt:lpstr>
      <vt:lpstr>ADDITIONS 21-22</vt:lpstr>
      <vt:lpstr>DELETIONS 21-22</vt:lpstr>
      <vt:lpstr>ADDITIONS 22-23</vt:lpstr>
      <vt:lpstr>DELETIONS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Tierney</dc:creator>
  <cp:lastModifiedBy>Lenora Barr</cp:lastModifiedBy>
  <cp:lastPrinted>2022-08-29T16:53:35Z</cp:lastPrinted>
  <dcterms:created xsi:type="dcterms:W3CDTF">2019-09-03T17:20:50Z</dcterms:created>
  <dcterms:modified xsi:type="dcterms:W3CDTF">2022-09-13T16:24:51Z</dcterms:modified>
</cp:coreProperties>
</file>